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5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6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 and Settings\SHIZEN03\マイ ドキュメント\経済価値評価修正後\"/>
    </mc:Choice>
  </mc:AlternateContent>
  <bookViews>
    <workbookView xWindow="0" yWindow="0" windowWidth="28800" windowHeight="10770" tabRatio="820"/>
  </bookViews>
  <sheets>
    <sheet name="入力シート①" sheetId="8" r:id="rId1"/>
    <sheet name="入力シート②（森林）" sheetId="9" r:id="rId2"/>
    <sheet name="入力シート②（草地）" sheetId="21" r:id="rId3"/>
    <sheet name="入力シート②（水田）" sheetId="22" r:id="rId4"/>
    <sheet name="入力シート②（畑地）" sheetId="23" r:id="rId5"/>
    <sheet name="入力シート②（干潟）" sheetId="24" r:id="rId6"/>
    <sheet name="入力シート②（湿原）" sheetId="25" r:id="rId7"/>
    <sheet name="アウトプット" sheetId="10" r:id="rId8"/>
    <sheet name="経済価値集計" sheetId="20" r:id="rId9"/>
    <sheet name="蓄積" sheetId="27" r:id="rId10"/>
    <sheet name="緑地タイプ" sheetId="11" r:id="rId11"/>
  </sheets>
  <definedNames>
    <definedName name="_xlnm.Print_Area" localSheetId="7">アウトプット!$B$2:$Y$35</definedName>
    <definedName name="_xlnm.Print_Area" localSheetId="5">'入力シート②（干潟）'!$A$1:$L$20</definedName>
    <definedName name="_xlnm.Print_Area" localSheetId="6">'入力シート②（湿原）'!$A$1:$M$23</definedName>
    <definedName name="_xlnm.Print_Area" localSheetId="1">'入力シート②（森林）'!$A$1:$L$38</definedName>
    <definedName name="_xlnm.Print_Area" localSheetId="3">'入力シート②（水田）'!$A$1:$L$24</definedName>
    <definedName name="_xlnm.Print_Area" localSheetId="2">'入力シート②（草地）'!$A$1:$L$18</definedName>
    <definedName name="_xlnm.Print_Area" localSheetId="4">'入力シート②（畑地）'!$A$1:$L$20</definedName>
    <definedName name="干潟" localSheetId="5">#REF!</definedName>
    <definedName name="干潟" localSheetId="6">#REF!</definedName>
    <definedName name="干潟" localSheetId="3">#REF!</definedName>
    <definedName name="干潟" localSheetId="2">#REF!</definedName>
    <definedName name="干潟" localSheetId="4">#REF!</definedName>
    <definedName name="干潟">#REF!</definedName>
    <definedName name="干潟生物多様性普及啓発" localSheetId="5">#REF!</definedName>
    <definedName name="干潟生物多様性普及啓発" localSheetId="6">#REF!</definedName>
    <definedName name="干潟生物多様性普及啓発" localSheetId="3">#REF!</definedName>
    <definedName name="干潟生物多様性普及啓発" localSheetId="2">#REF!</definedName>
    <definedName name="干潟生物多様性普及啓発" localSheetId="4">#REF!</definedName>
    <definedName name="干潟生物多様性普及啓発">#REF!</definedName>
    <definedName name="干潟生物多様性保全" localSheetId="5">#REF!</definedName>
    <definedName name="干潟生物多様性保全" localSheetId="6">#REF!</definedName>
    <definedName name="干潟生物多様性保全" localSheetId="3">#REF!</definedName>
    <definedName name="干潟生物多様性保全" localSheetId="2">#REF!</definedName>
    <definedName name="干潟生物多様性保全" localSheetId="4">#REF!</definedName>
    <definedName name="干潟生物多様性保全">#REF!</definedName>
    <definedName name="湿原" localSheetId="5">#REF!</definedName>
    <definedName name="湿原" localSheetId="6">#REF!</definedName>
    <definedName name="湿原" localSheetId="3">#REF!</definedName>
    <definedName name="湿原" localSheetId="2">#REF!</definedName>
    <definedName name="湿原" localSheetId="4">#REF!</definedName>
    <definedName name="湿原">#REF!</definedName>
    <definedName name="湿原生物多様性普及啓発" localSheetId="5">#REF!</definedName>
    <definedName name="湿原生物多様性普及啓発" localSheetId="6">#REF!</definedName>
    <definedName name="湿原生物多様性普及啓発" localSheetId="3">#REF!</definedName>
    <definedName name="湿原生物多様性普及啓発" localSheetId="2">#REF!</definedName>
    <definedName name="湿原生物多様性普及啓発" localSheetId="4">#REF!</definedName>
    <definedName name="湿原生物多様性普及啓発">#REF!</definedName>
    <definedName name="湿原炭素固定_CO2吸収" localSheetId="5">#REF!</definedName>
    <definedName name="湿原炭素固定_CO2吸収" localSheetId="6">#REF!</definedName>
    <definedName name="湿原炭素固定_CO2吸収" localSheetId="3">#REF!</definedName>
    <definedName name="湿原炭素固定_CO2吸収" localSheetId="2">#REF!</definedName>
    <definedName name="湿原炭素固定_CO2吸収" localSheetId="4">#REF!</definedName>
    <definedName name="湿原炭素固定_CO2吸収">#REF!</definedName>
    <definedName name="湿原炭素固定_CO2蓄積" localSheetId="5">#REF!</definedName>
    <definedName name="湿原炭素固定_CO2蓄積" localSheetId="6">#REF!</definedName>
    <definedName name="湿原炭素固定_CO2蓄積" localSheetId="3">#REF!</definedName>
    <definedName name="湿原炭素固定_CO2蓄積" localSheetId="2">#REF!</definedName>
    <definedName name="湿原炭素固定_CO2蓄積" localSheetId="4">#REF!</definedName>
    <definedName name="湿原炭素固定_CO2蓄積">#REF!</definedName>
    <definedName name="森林" localSheetId="5">#REF!</definedName>
    <definedName name="森林" localSheetId="6">#REF!</definedName>
    <definedName name="森林" localSheetId="3">#REF!</definedName>
    <definedName name="森林" localSheetId="2">#REF!</definedName>
    <definedName name="森林" localSheetId="4">#REF!</definedName>
    <definedName name="森林">#REF!</definedName>
    <definedName name="森林生物多様性普及啓発" localSheetId="5">#REF!</definedName>
    <definedName name="森林生物多様性普及啓発" localSheetId="6">#REF!</definedName>
    <definedName name="森林生物多様性普及啓発" localSheetId="3">#REF!</definedName>
    <definedName name="森林生物多様性普及啓発" localSheetId="2">#REF!</definedName>
    <definedName name="森林生物多様性普及啓発" localSheetId="4">#REF!</definedName>
    <definedName name="森林生物多様性普及啓発">#REF!</definedName>
    <definedName name="森林大気質浄化" localSheetId="5">#REF!</definedName>
    <definedName name="森林大気質浄化" localSheetId="6">#REF!</definedName>
    <definedName name="森林大気質浄化" localSheetId="3">#REF!</definedName>
    <definedName name="森林大気質浄化" localSheetId="2">#REF!</definedName>
    <definedName name="森林大気質浄化" localSheetId="4">#REF!</definedName>
    <definedName name="森林大気質浄化">#REF!</definedName>
    <definedName name="森林炭素固定" localSheetId="5">#REF!</definedName>
    <definedName name="森林炭素固定" localSheetId="6">#REF!</definedName>
    <definedName name="森林炭素固定" localSheetId="3">#REF!</definedName>
    <definedName name="森林炭素固定" localSheetId="2">#REF!</definedName>
    <definedName name="森林炭素固定" localSheetId="4">#REF!</definedName>
    <definedName name="森林炭素固定">#REF!</definedName>
    <definedName name="森林木材等供給" localSheetId="5">#REF!</definedName>
    <definedName name="森林木材等供給" localSheetId="6">#REF!</definedName>
    <definedName name="森林木材等供給" localSheetId="3">#REF!</definedName>
    <definedName name="森林木材等供給" localSheetId="2">#REF!</definedName>
    <definedName name="森林木材等供給" localSheetId="4">#REF!</definedName>
    <definedName name="森林木材等供給">#REF!</definedName>
    <definedName name="親水空間" localSheetId="5">#REF!</definedName>
    <definedName name="親水空間" localSheetId="6">#REF!</definedName>
    <definedName name="親水空間" localSheetId="3">#REF!</definedName>
    <definedName name="親水空間" localSheetId="2">#REF!</definedName>
    <definedName name="親水空間" localSheetId="4">#REF!</definedName>
    <definedName name="親水空間">#REF!</definedName>
    <definedName name="親水空間生物多様性普及啓発" localSheetId="5">#REF!</definedName>
    <definedName name="親水空間生物多様性普及啓発" localSheetId="6">#REF!</definedName>
    <definedName name="親水空間生物多様性普及啓発" localSheetId="3">#REF!</definedName>
    <definedName name="親水空間生物多様性普及啓発" localSheetId="2">#REF!</definedName>
    <definedName name="親水空間生物多様性普及啓発" localSheetId="4">#REF!</definedName>
    <definedName name="親水空間生物多様性普及啓発">#REF!</definedName>
    <definedName name="水田" localSheetId="5">#REF!</definedName>
    <definedName name="水田" localSheetId="6">#REF!</definedName>
    <definedName name="水田" localSheetId="3">#REF!</definedName>
    <definedName name="水田" localSheetId="2">#REF!</definedName>
    <definedName name="水田" localSheetId="4">#REF!</definedName>
    <definedName name="水田">#REF!</definedName>
    <definedName name="水田水質浄化" localSheetId="5">#REF!</definedName>
    <definedName name="水田水質浄化" localSheetId="6">#REF!</definedName>
    <definedName name="水田水質浄化" localSheetId="3">#REF!</definedName>
    <definedName name="水田水質浄化" localSheetId="2">#REF!</definedName>
    <definedName name="水田水質浄化" localSheetId="4">#REF!</definedName>
    <definedName name="水田水質浄化">#REF!</definedName>
    <definedName name="水田生物多様性普及啓発" localSheetId="5">#REF!</definedName>
    <definedName name="水田生物多様性普及啓発" localSheetId="6">#REF!</definedName>
    <definedName name="水田生物多様性普及啓発" localSheetId="3">#REF!</definedName>
    <definedName name="水田生物多様性普及啓発" localSheetId="2">#REF!</definedName>
    <definedName name="水田生物多様性普及啓発" localSheetId="4">#REF!</definedName>
    <definedName name="水田生物多様性普及啓発">#REF!</definedName>
    <definedName name="草地" localSheetId="5">#REF!</definedName>
    <definedName name="草地" localSheetId="6">#REF!</definedName>
    <definedName name="草地" localSheetId="3">#REF!</definedName>
    <definedName name="草地" localSheetId="2">#REF!</definedName>
    <definedName name="草地" localSheetId="4">#REF!</definedName>
    <definedName name="草地">#REF!</definedName>
    <definedName name="草地生物多様性普及啓発" localSheetId="5">#REF!</definedName>
    <definedName name="草地生物多様性普及啓発" localSheetId="6">#REF!</definedName>
    <definedName name="草地生物多様性普及啓発" localSheetId="3">#REF!</definedName>
    <definedName name="草地生物多様性普及啓発" localSheetId="2">#REF!</definedName>
    <definedName name="草地生物多様性普及啓発" localSheetId="4">#REF!</definedName>
    <definedName name="草地生物多様性普及啓発">#REF!</definedName>
    <definedName name="土地利用等" localSheetId="5">#REF!</definedName>
    <definedName name="土地利用等" localSheetId="6">#REF!</definedName>
    <definedName name="土地利用等" localSheetId="3">#REF!</definedName>
    <definedName name="土地利用等" localSheetId="2">#REF!</definedName>
    <definedName name="土地利用等" localSheetId="4">#REF!</definedName>
    <definedName name="土地利用等">#REF!</definedName>
    <definedName name="土地利用等別便益別原単位区分" localSheetId="5">#REF!</definedName>
    <definedName name="土地利用等別便益別原単位区分" localSheetId="6">#REF!</definedName>
    <definedName name="土地利用等別便益別原単位区分" localSheetId="3">#REF!</definedName>
    <definedName name="土地利用等別便益別原単位区分" localSheetId="2">#REF!</definedName>
    <definedName name="土地利用等別便益別原単位区分" localSheetId="4">#REF!</definedName>
    <definedName name="土地利用等別便益別原単位区分">#REF!</definedName>
    <definedName name="畑地" localSheetId="5">#REF!</definedName>
    <definedName name="畑地" localSheetId="6">#REF!</definedName>
    <definedName name="畑地" localSheetId="3">#REF!</definedName>
    <definedName name="畑地" localSheetId="2">#REF!</definedName>
    <definedName name="畑地" localSheetId="4">#REF!</definedName>
    <definedName name="畑地">#REF!</definedName>
    <definedName name="畑地生物多様性普及啓発" localSheetId="5">#REF!</definedName>
    <definedName name="畑地生物多様性普及啓発" localSheetId="6">#REF!</definedName>
    <definedName name="畑地生物多様性普及啓発" localSheetId="3">#REF!</definedName>
    <definedName name="畑地生物多様性普及啓発" localSheetId="2">#REF!</definedName>
    <definedName name="畑地生物多様性普及啓発" localSheetId="4">#REF!</definedName>
    <definedName name="畑地生物多様性普及啓発">#REF!</definedName>
    <definedName name="畑地炭素固定" localSheetId="5">#REF!</definedName>
    <definedName name="畑地炭素固定" localSheetId="6">#REF!</definedName>
    <definedName name="畑地炭素固定" localSheetId="3">#REF!</definedName>
    <definedName name="畑地炭素固定" localSheetId="2">#REF!</definedName>
    <definedName name="畑地炭素固定" localSheetId="4">#REF!</definedName>
    <definedName name="畑地炭素固定">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" l="1"/>
  <c r="N29" i="9" s="1"/>
  <c r="J30" i="9"/>
  <c r="J31" i="9"/>
  <c r="N31" i="9" s="1"/>
  <c r="J17" i="9"/>
  <c r="J18" i="9"/>
  <c r="J19" i="9"/>
  <c r="J20" i="9"/>
  <c r="J21" i="9"/>
  <c r="J22" i="9"/>
  <c r="J23" i="9"/>
  <c r="J24" i="9"/>
  <c r="J25" i="9"/>
  <c r="J26" i="9"/>
  <c r="J27" i="9"/>
  <c r="J28" i="9"/>
  <c r="J16" i="9"/>
  <c r="N30" i="9"/>
  <c r="B2" i="21"/>
  <c r="E27" i="20"/>
  <c r="E25" i="20"/>
  <c r="E23" i="20"/>
  <c r="E21" i="20"/>
  <c r="E19" i="20"/>
  <c r="E14" i="20"/>
  <c r="E12" i="20"/>
  <c r="E10" i="20"/>
  <c r="E9" i="20"/>
  <c r="E8" i="20"/>
  <c r="E7" i="20"/>
  <c r="E31" i="20" l="1"/>
  <c r="O35" i="10"/>
  <c r="C35" i="10"/>
  <c r="Q7" i="10"/>
  <c r="E7" i="10"/>
  <c r="E3" i="20" l="1"/>
  <c r="E29" i="20"/>
  <c r="E28" i="20"/>
  <c r="E4" i="20"/>
  <c r="E5" i="20"/>
  <c r="E6" i="20"/>
  <c r="K15" i="25"/>
  <c r="O15" i="25" s="1"/>
  <c r="K12" i="25"/>
  <c r="O12" i="25" s="1"/>
  <c r="K16" i="25"/>
  <c r="O16" i="25" s="1"/>
  <c r="K22" i="25"/>
  <c r="O22" i="25" s="1"/>
  <c r="K21" i="25"/>
  <c r="O21" i="25" s="1"/>
  <c r="K20" i="25"/>
  <c r="O20" i="25" s="1"/>
  <c r="K19" i="25"/>
  <c r="O19" i="25" s="1"/>
  <c r="K18" i="25"/>
  <c r="O18" i="25" s="1"/>
  <c r="K17" i="25"/>
  <c r="O17" i="25" s="1"/>
  <c r="K14" i="25"/>
  <c r="O14" i="25" s="1"/>
  <c r="K13" i="25"/>
  <c r="O13" i="25" s="1"/>
  <c r="E22" i="20" s="1"/>
  <c r="K11" i="25"/>
  <c r="O11" i="25" s="1"/>
  <c r="K10" i="25"/>
  <c r="O10" i="25" s="1"/>
  <c r="K9" i="25"/>
  <c r="O9" i="25" s="1"/>
  <c r="K8" i="25"/>
  <c r="O8" i="25" s="1"/>
  <c r="K7" i="25"/>
  <c r="O7" i="25" s="1"/>
  <c r="K6" i="25"/>
  <c r="O6" i="25" s="1"/>
  <c r="B2" i="25"/>
  <c r="J13" i="24"/>
  <c r="N13" i="24" s="1"/>
  <c r="J19" i="24"/>
  <c r="N19" i="24" s="1"/>
  <c r="J18" i="24"/>
  <c r="N18" i="24" s="1"/>
  <c r="J17" i="24"/>
  <c r="N17" i="24" s="1"/>
  <c r="J16" i="24"/>
  <c r="N16" i="24" s="1"/>
  <c r="J15" i="24"/>
  <c r="N15" i="24" s="1"/>
  <c r="J14" i="24"/>
  <c r="N14" i="24" s="1"/>
  <c r="J12" i="24"/>
  <c r="N12" i="24" s="1"/>
  <c r="J11" i="24"/>
  <c r="N11" i="24" s="1"/>
  <c r="J10" i="24"/>
  <c r="N10" i="24" s="1"/>
  <c r="J9" i="24"/>
  <c r="N9" i="24" s="1"/>
  <c r="J8" i="24"/>
  <c r="N8" i="24" s="1"/>
  <c r="J7" i="24"/>
  <c r="N7" i="24" s="1"/>
  <c r="J6" i="24"/>
  <c r="N6" i="24" s="1"/>
  <c r="B2" i="24"/>
  <c r="J19" i="23"/>
  <c r="N19" i="23" s="1"/>
  <c r="J18" i="23"/>
  <c r="N18" i="23" s="1"/>
  <c r="J17" i="23"/>
  <c r="N17" i="23" s="1"/>
  <c r="J16" i="23"/>
  <c r="N16" i="23" s="1"/>
  <c r="J15" i="23"/>
  <c r="N15" i="23" s="1"/>
  <c r="J14" i="23"/>
  <c r="N14" i="23" s="1"/>
  <c r="J13" i="23"/>
  <c r="N13" i="23" s="1"/>
  <c r="J12" i="23"/>
  <c r="N12" i="23" s="1"/>
  <c r="J11" i="23"/>
  <c r="N11" i="23" s="1"/>
  <c r="J10" i="23"/>
  <c r="N10" i="23" s="1"/>
  <c r="J9" i="23"/>
  <c r="N9" i="23" s="1"/>
  <c r="J8" i="23"/>
  <c r="N8" i="23" s="1"/>
  <c r="J7" i="23"/>
  <c r="N7" i="23" s="1"/>
  <c r="J6" i="23"/>
  <c r="N6" i="23" s="1"/>
  <c r="B2" i="23"/>
  <c r="J23" i="22"/>
  <c r="N23" i="22" s="1"/>
  <c r="J22" i="22"/>
  <c r="N22" i="22" s="1"/>
  <c r="J21" i="22"/>
  <c r="N21" i="22" s="1"/>
  <c r="J20" i="22"/>
  <c r="N20" i="22" s="1"/>
  <c r="J19" i="22"/>
  <c r="N19" i="22" s="1"/>
  <c r="J18" i="22"/>
  <c r="N18" i="22" s="1"/>
  <c r="J17" i="22"/>
  <c r="N17" i="22" s="1"/>
  <c r="J16" i="22"/>
  <c r="N16" i="22" s="1"/>
  <c r="J15" i="22"/>
  <c r="N15" i="22" s="1"/>
  <c r="J14" i="22"/>
  <c r="N14" i="22" s="1"/>
  <c r="J13" i="22"/>
  <c r="N13" i="22" s="1"/>
  <c r="J12" i="22"/>
  <c r="N12" i="22" s="1"/>
  <c r="J11" i="22"/>
  <c r="N11" i="22" s="1"/>
  <c r="J10" i="22"/>
  <c r="N10" i="22" s="1"/>
  <c r="J9" i="22"/>
  <c r="N9" i="22" s="1"/>
  <c r="J8" i="22"/>
  <c r="N8" i="22" s="1"/>
  <c r="J7" i="22"/>
  <c r="N7" i="22" s="1"/>
  <c r="N6" i="22"/>
  <c r="J6" i="22"/>
  <c r="B2" i="22"/>
  <c r="J17" i="21"/>
  <c r="N17" i="21" s="1"/>
  <c r="J16" i="21"/>
  <c r="N16" i="21" s="1"/>
  <c r="J15" i="21"/>
  <c r="N15" i="21" s="1"/>
  <c r="J14" i="21"/>
  <c r="N14" i="21" s="1"/>
  <c r="J13" i="21"/>
  <c r="N13" i="21" s="1"/>
  <c r="J12" i="21"/>
  <c r="N12" i="21" s="1"/>
  <c r="J11" i="21"/>
  <c r="N11" i="21" s="1"/>
  <c r="J10" i="21"/>
  <c r="N10" i="21" s="1"/>
  <c r="J9" i="21"/>
  <c r="N9" i="21" s="1"/>
  <c r="J8" i="21"/>
  <c r="N8" i="21" s="1"/>
  <c r="J7" i="21"/>
  <c r="N7" i="21" s="1"/>
  <c r="J6" i="21"/>
  <c r="N6" i="21" s="1"/>
  <c r="J32" i="9"/>
  <c r="J33" i="9"/>
  <c r="J34" i="9"/>
  <c r="J35" i="9"/>
  <c r="J36" i="9"/>
  <c r="J37" i="9"/>
  <c r="J7" i="9"/>
  <c r="N7" i="9" s="1"/>
  <c r="J8" i="9"/>
  <c r="N8" i="9" s="1"/>
  <c r="J9" i="9"/>
  <c r="N9" i="9" s="1"/>
  <c r="J10" i="9"/>
  <c r="N10" i="9" s="1"/>
  <c r="J11" i="9"/>
  <c r="N11" i="9" s="1"/>
  <c r="J12" i="9"/>
  <c r="N12" i="9" s="1"/>
  <c r="J13" i="9"/>
  <c r="N13" i="9" s="1"/>
  <c r="J14" i="9"/>
  <c r="N14" i="9" s="1"/>
  <c r="J15" i="9"/>
  <c r="N15" i="9" s="1"/>
  <c r="N17" i="9"/>
  <c r="E13" i="20" s="1"/>
  <c r="N28" i="9"/>
  <c r="J6" i="9"/>
  <c r="N6" i="9" s="1"/>
  <c r="H32" i="20" l="1"/>
  <c r="E16" i="20"/>
  <c r="H5" i="20" s="1"/>
  <c r="K19" i="10" s="1"/>
  <c r="E30" i="20"/>
  <c r="H6" i="20"/>
  <c r="Q19" i="10" s="1"/>
  <c r="H7" i="20"/>
  <c r="U19" i="10" s="1"/>
  <c r="N37" i="9"/>
  <c r="E37" i="20" s="1"/>
  <c r="N33" i="9"/>
  <c r="N35" i="9"/>
  <c r="E35" i="20" s="1"/>
  <c r="W15" i="10"/>
  <c r="S15" i="10"/>
  <c r="O15" i="10"/>
  <c r="K15" i="10"/>
  <c r="G15" i="10"/>
  <c r="C15" i="10"/>
  <c r="B2" i="9"/>
  <c r="E6" i="10"/>
  <c r="E5" i="10"/>
  <c r="X2" i="10"/>
  <c r="E8" i="10"/>
  <c r="E33" i="20" l="1"/>
  <c r="H33" i="20" s="1"/>
  <c r="F29" i="10" s="1"/>
  <c r="N16" i="9"/>
  <c r="E11" i="20" s="1"/>
  <c r="N18" i="9"/>
  <c r="N19" i="9"/>
  <c r="N20" i="9"/>
  <c r="N21" i="9"/>
  <c r="N22" i="9"/>
  <c r="N23" i="9"/>
  <c r="N24" i="9"/>
  <c r="E18" i="20" s="1"/>
  <c r="N25" i="9"/>
  <c r="E20" i="20" s="1"/>
  <c r="N26" i="9"/>
  <c r="E24" i="20" s="1"/>
  <c r="N27" i="9"/>
  <c r="E26" i="20" s="1"/>
  <c r="N32" i="9"/>
  <c r="E32" i="20" s="1"/>
  <c r="N34" i="9"/>
  <c r="E34" i="20" s="1"/>
  <c r="N36" i="9"/>
  <c r="E36" i="20" s="1"/>
  <c r="E17" i="20" l="1"/>
  <c r="E15" i="20"/>
  <c r="H4" i="20" s="1"/>
  <c r="F19" i="10" s="1"/>
  <c r="H3" i="20"/>
  <c r="B19" i="10" s="1"/>
  <c r="B29" i="10"/>
  <c r="H34" i="20" l="1"/>
  <c r="L29" i="10" s="1"/>
  <c r="E38" i="20"/>
  <c r="X31" i="10" l="1"/>
  <c r="D4" i="27"/>
  <c r="D6" i="27"/>
  <c r="D8" i="27"/>
  <c r="D10" i="27"/>
  <c r="D12" i="27"/>
  <c r="D14" i="27"/>
  <c r="D16" i="27"/>
  <c r="D18" i="27"/>
  <c r="D20" i="27"/>
  <c r="D22" i="27"/>
  <c r="D24" i="27"/>
  <c r="D26" i="27"/>
  <c r="D28" i="27"/>
  <c r="D30" i="27"/>
  <c r="D32" i="27"/>
  <c r="D34" i="27"/>
  <c r="D36" i="27"/>
  <c r="D38" i="27"/>
  <c r="D40" i="27"/>
  <c r="D42" i="27"/>
  <c r="D44" i="27"/>
  <c r="D46" i="27"/>
  <c r="D48" i="27"/>
  <c r="D50" i="27"/>
  <c r="D52" i="27"/>
  <c r="D54" i="27"/>
  <c r="D56" i="27"/>
  <c r="D58" i="27"/>
  <c r="D60" i="27"/>
  <c r="D62" i="27"/>
  <c r="D64" i="27"/>
  <c r="D66" i="27"/>
  <c r="D68" i="27"/>
  <c r="D70" i="27"/>
  <c r="D72" i="27"/>
  <c r="D74" i="27"/>
  <c r="D76" i="27"/>
  <c r="D78" i="27"/>
  <c r="D80" i="27"/>
  <c r="D82" i="27"/>
  <c r="D84" i="27"/>
  <c r="D86" i="27"/>
  <c r="D88" i="27"/>
  <c r="D90" i="27"/>
  <c r="D92" i="27"/>
  <c r="D94" i="27"/>
  <c r="D96" i="27"/>
  <c r="D98" i="27"/>
  <c r="D100" i="27"/>
  <c r="D2" i="27"/>
  <c r="B5" i="27"/>
  <c r="B7" i="27"/>
  <c r="B9" i="27"/>
  <c r="B11" i="27"/>
  <c r="B13" i="27"/>
  <c r="B15" i="27"/>
  <c r="B17" i="27"/>
  <c r="B19" i="27"/>
  <c r="B21" i="27"/>
  <c r="B23" i="27"/>
  <c r="B25" i="27"/>
  <c r="B27" i="27"/>
  <c r="B29" i="27"/>
  <c r="B31" i="27"/>
  <c r="B33" i="27"/>
  <c r="B35" i="27"/>
  <c r="B37" i="27"/>
  <c r="B39" i="27"/>
  <c r="B41" i="27"/>
  <c r="B43" i="27"/>
  <c r="B45" i="27"/>
  <c r="B47" i="27"/>
  <c r="B49" i="27"/>
  <c r="B51" i="27"/>
  <c r="B53" i="27"/>
  <c r="B55" i="27"/>
  <c r="B57" i="27"/>
  <c r="B59" i="27"/>
  <c r="B61" i="27"/>
  <c r="B63" i="27"/>
  <c r="B65" i="27"/>
  <c r="B67" i="27"/>
  <c r="B69" i="27"/>
  <c r="B71" i="27"/>
  <c r="B73" i="27"/>
  <c r="D3" i="27"/>
  <c r="D7" i="27"/>
  <c r="D11" i="27"/>
  <c r="D15" i="27"/>
  <c r="D19" i="27"/>
  <c r="D23" i="27"/>
  <c r="D27" i="27"/>
  <c r="D31" i="27"/>
  <c r="D35" i="27"/>
  <c r="D39" i="27"/>
  <c r="D43" i="27"/>
  <c r="D47" i="27"/>
  <c r="D51" i="27"/>
  <c r="D55" i="27"/>
  <c r="D59" i="27"/>
  <c r="D63" i="27"/>
  <c r="D67" i="27"/>
  <c r="D71" i="27"/>
  <c r="D75" i="27"/>
  <c r="D79" i="27"/>
  <c r="D83" i="27"/>
  <c r="D87" i="27"/>
  <c r="D91" i="27"/>
  <c r="D95" i="27"/>
  <c r="D99" i="27"/>
  <c r="B4" i="27"/>
  <c r="B8" i="27"/>
  <c r="B12" i="27"/>
  <c r="B16" i="27"/>
  <c r="B20" i="27"/>
  <c r="B24" i="27"/>
  <c r="B28" i="27"/>
  <c r="B32" i="27"/>
  <c r="B36" i="27"/>
  <c r="B40" i="27"/>
  <c r="B44" i="27"/>
  <c r="B48" i="27"/>
  <c r="B52" i="27"/>
  <c r="B56" i="27"/>
  <c r="B60" i="27"/>
  <c r="B64" i="27"/>
  <c r="B68" i="27"/>
  <c r="B72" i="27"/>
  <c r="B75" i="27"/>
  <c r="B77" i="27"/>
  <c r="B79" i="27"/>
  <c r="B81" i="27"/>
  <c r="B83" i="27"/>
  <c r="B85" i="27"/>
  <c r="B87" i="27"/>
  <c r="B89" i="27"/>
  <c r="B91" i="27"/>
  <c r="B93" i="27"/>
  <c r="B95" i="27"/>
  <c r="B97" i="27"/>
  <c r="B99" i="27"/>
  <c r="B101" i="27"/>
  <c r="D5" i="27"/>
  <c r="D9" i="27"/>
  <c r="D13" i="27"/>
  <c r="D17" i="27"/>
  <c r="D21" i="27"/>
  <c r="D25" i="27"/>
  <c r="D29" i="27"/>
  <c r="D33" i="27"/>
  <c r="D37" i="27"/>
  <c r="D41" i="27"/>
  <c r="D45" i="27"/>
  <c r="D49" i="27"/>
  <c r="D53" i="27"/>
  <c r="D57" i="27"/>
  <c r="D61" i="27"/>
  <c r="D65" i="27"/>
  <c r="D69" i="27"/>
  <c r="D73" i="27"/>
  <c r="D77" i="27"/>
  <c r="D81" i="27"/>
  <c r="D85" i="27"/>
  <c r="D89" i="27"/>
  <c r="D93" i="27"/>
  <c r="D97" i="27"/>
  <c r="D101" i="27"/>
  <c r="B6" i="27"/>
  <c r="B10" i="27"/>
  <c r="B14" i="27"/>
  <c r="B22" i="27"/>
  <c r="B30" i="27"/>
  <c r="B38" i="27"/>
  <c r="B46" i="27"/>
  <c r="B54" i="27"/>
  <c r="B62" i="27"/>
  <c r="B70" i="27"/>
  <c r="B76" i="27"/>
  <c r="B80" i="27"/>
  <c r="B84" i="27"/>
  <c r="B88" i="27"/>
  <c r="B92" i="27"/>
  <c r="B96" i="27"/>
  <c r="B100" i="27"/>
  <c r="B18" i="27"/>
  <c r="B26" i="27"/>
  <c r="B34" i="27"/>
  <c r="B42" i="27"/>
  <c r="B50" i="27"/>
  <c r="B58" i="27"/>
  <c r="B66" i="27"/>
  <c r="B74" i="27"/>
  <c r="B78" i="27"/>
  <c r="B82" i="27"/>
  <c r="B86" i="27"/>
  <c r="B90" i="27"/>
  <c r="B94" i="27"/>
  <c r="B98" i="27"/>
  <c r="B3" i="27"/>
  <c r="B2" i="27"/>
  <c r="D1" i="27" l="1"/>
  <c r="Q35" i="10" s="1"/>
  <c r="B1" i="27"/>
  <c r="E35" i="10" s="1"/>
</calcChain>
</file>

<file path=xl/sharedStrings.xml><?xml version="1.0" encoding="utf-8"?>
<sst xmlns="http://schemas.openxmlformats.org/spreadsheetml/2006/main" count="762" uniqueCount="212">
  <si>
    <t>便益</t>
    <rPh sb="0" eb="2">
      <t>ベンエキ</t>
    </rPh>
    <phoneticPr fontId="1"/>
  </si>
  <si>
    <t>経済評価額原単位</t>
    <rPh sb="0" eb="2">
      <t>ケイザイ</t>
    </rPh>
    <rPh sb="2" eb="4">
      <t>ヒョウカ</t>
    </rPh>
    <rPh sb="4" eb="5">
      <t>ガク</t>
    </rPh>
    <rPh sb="5" eb="8">
      <t>ゲンタンイ</t>
    </rPh>
    <phoneticPr fontId="1"/>
  </si>
  <si>
    <t>分類</t>
    <rPh sb="0" eb="2">
      <t>ブンルイ</t>
    </rPh>
    <phoneticPr fontId="1"/>
  </si>
  <si>
    <t>数値</t>
    <rPh sb="0" eb="2">
      <t>スウチ</t>
    </rPh>
    <phoneticPr fontId="1"/>
  </si>
  <si>
    <t>単位</t>
    <rPh sb="0" eb="2">
      <t>タンイ</t>
    </rPh>
    <phoneticPr fontId="1"/>
  </si>
  <si>
    <t>アウトカム</t>
    <phoneticPr fontId="1"/>
  </si>
  <si>
    <t>初期アウトカム</t>
    <rPh sb="0" eb="2">
      <t>ショキ</t>
    </rPh>
    <phoneticPr fontId="1"/>
  </si>
  <si>
    <t>長期アウトカム</t>
    <rPh sb="0" eb="2">
      <t>チョウキ</t>
    </rPh>
    <phoneticPr fontId="1"/>
  </si>
  <si>
    <t>成果量</t>
    <rPh sb="0" eb="2">
      <t>セイカ</t>
    </rPh>
    <rPh sb="2" eb="3">
      <t>リョウ</t>
    </rPh>
    <phoneticPr fontId="1"/>
  </si>
  <si>
    <t>№</t>
    <phoneticPr fontId="1"/>
  </si>
  <si>
    <t>食糧供給</t>
    <rPh sb="0" eb="4">
      <t>ショクリョウキョウキュウ</t>
    </rPh>
    <phoneticPr fontId="1"/>
  </si>
  <si>
    <t>木材等供給</t>
    <rPh sb="0" eb="2">
      <t>モクザイ</t>
    </rPh>
    <rPh sb="2" eb="3">
      <t>トウ</t>
    </rPh>
    <rPh sb="3" eb="5">
      <t>キョウキュウ</t>
    </rPh>
    <phoneticPr fontId="1"/>
  </si>
  <si>
    <t>大気質浄化</t>
    <rPh sb="0" eb="2">
      <t>タイキ</t>
    </rPh>
    <rPh sb="2" eb="3">
      <t>シツ</t>
    </rPh>
    <rPh sb="3" eb="5">
      <t>ジョウカ</t>
    </rPh>
    <phoneticPr fontId="1"/>
  </si>
  <si>
    <t>炭素固定</t>
    <rPh sb="0" eb="2">
      <t>タンソ</t>
    </rPh>
    <rPh sb="2" eb="4">
      <t>コテイ</t>
    </rPh>
    <phoneticPr fontId="1"/>
  </si>
  <si>
    <t>水質浄化</t>
    <rPh sb="0" eb="4">
      <t>スイシツジョウカ</t>
    </rPh>
    <phoneticPr fontId="1"/>
  </si>
  <si>
    <t>斜面崩壊防止</t>
    <rPh sb="0" eb="4">
      <t>シャメンホウカイ</t>
    </rPh>
    <rPh sb="4" eb="6">
      <t>ボウシ</t>
    </rPh>
    <phoneticPr fontId="1"/>
  </si>
  <si>
    <t>洪水防止</t>
    <rPh sb="0" eb="2">
      <t>コウズイ</t>
    </rPh>
    <rPh sb="2" eb="4">
      <t>ボウシ</t>
    </rPh>
    <phoneticPr fontId="1"/>
  </si>
  <si>
    <t>国民</t>
    <rPh sb="0" eb="2">
      <t>コクミン</t>
    </rPh>
    <phoneticPr fontId="1"/>
  </si>
  <si>
    <t>従業員</t>
    <rPh sb="0" eb="3">
      <t>ジュウギョウイン</t>
    </rPh>
    <phoneticPr fontId="1"/>
  </si>
  <si>
    <t>区分</t>
    <rPh sb="0" eb="2">
      <t>クブン</t>
    </rPh>
    <phoneticPr fontId="1"/>
  </si>
  <si>
    <t>流域貯水</t>
    <rPh sb="0" eb="4">
      <t>リュウイキチョスイ</t>
    </rPh>
    <phoneticPr fontId="1"/>
  </si>
  <si>
    <t>気候緩和</t>
    <rPh sb="0" eb="4">
      <t>キコウカンワ</t>
    </rPh>
    <phoneticPr fontId="1"/>
  </si>
  <si>
    <t>洪水防止</t>
    <rPh sb="0" eb="4">
      <t>コウズイボウシ</t>
    </rPh>
    <phoneticPr fontId="1"/>
  </si>
  <si>
    <t>生物多様性保全</t>
    <rPh sb="0" eb="7">
      <t>セイブツタヨウセイホゼン</t>
    </rPh>
    <phoneticPr fontId="1"/>
  </si>
  <si>
    <t>常緑広葉樹林</t>
    <rPh sb="0" eb="5">
      <t>ジョウリョクコウヨウジュ</t>
    </rPh>
    <rPh sb="5" eb="6">
      <t>リン</t>
    </rPh>
    <phoneticPr fontId="1"/>
  </si>
  <si>
    <t>落葉広葉樹林</t>
    <rPh sb="0" eb="5">
      <t>ラクヨウコウヨウジュ</t>
    </rPh>
    <rPh sb="5" eb="6">
      <t>リン</t>
    </rPh>
    <phoneticPr fontId="1"/>
  </si>
  <si>
    <t>円/ha/年</t>
    <rPh sb="0" eb="1">
      <t>エン</t>
    </rPh>
    <rPh sb="5" eb="6">
      <t>ネン</t>
    </rPh>
    <phoneticPr fontId="1"/>
  </si>
  <si>
    <t>円/世帯/年</t>
    <rPh sb="0" eb="1">
      <t>エン</t>
    </rPh>
    <rPh sb="2" eb="4">
      <t>セタイ</t>
    </rPh>
    <rPh sb="5" eb="6">
      <t>ネン</t>
    </rPh>
    <phoneticPr fontId="1"/>
  </si>
  <si>
    <t>円/人</t>
    <rPh sb="0" eb="1">
      <t>エン</t>
    </rPh>
    <rPh sb="2" eb="3">
      <t>ヒト</t>
    </rPh>
    <phoneticPr fontId="1"/>
  </si>
  <si>
    <t>ha</t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</si>
  <si>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</si>
  <si>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</si>
  <si>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寄与率（％）</t>
    <rPh sb="0" eb="3">
      <t>キヨリツ</t>
    </rPh>
    <phoneticPr fontId="1"/>
  </si>
  <si>
    <t>活動名</t>
    <rPh sb="0" eb="2">
      <t>カツドウ</t>
    </rPh>
    <rPh sb="2" eb="3">
      <t>メイ</t>
    </rPh>
    <phoneticPr fontId="1"/>
  </si>
  <si>
    <t>木材等供給</t>
    <rPh sb="0" eb="5">
      <t>モクザイトウキョウキュウ</t>
    </rPh>
    <phoneticPr fontId="1"/>
  </si>
  <si>
    <t>水質浄化</t>
    <rPh sb="0" eb="2">
      <t>スイシツ</t>
    </rPh>
    <rPh sb="2" eb="4">
      <t>ジョウカ</t>
    </rPh>
    <phoneticPr fontId="1"/>
  </si>
  <si>
    <t>環境保全イベント</t>
    <rPh sb="0" eb="2">
      <t>カンキョウ</t>
    </rPh>
    <rPh sb="2" eb="4">
      <t>ホゼン</t>
    </rPh>
    <phoneticPr fontId="1"/>
  </si>
  <si>
    <t>地域住民</t>
    <rPh sb="0" eb="4">
      <t>チイキジュウミン</t>
    </rPh>
    <phoneticPr fontId="1"/>
  </si>
  <si>
    <t>降水の貯水能力の向上</t>
    <rPh sb="0" eb="2">
      <t>コウスイ</t>
    </rPh>
    <rPh sb="3" eb="5">
      <t>チョスイ</t>
    </rPh>
    <rPh sb="5" eb="7">
      <t>ノウリョク</t>
    </rPh>
    <rPh sb="8" eb="10">
      <t>コウジョウ</t>
    </rPh>
    <phoneticPr fontId="1"/>
  </si>
  <si>
    <t>水源涵養機能の向上</t>
    <rPh sb="0" eb="4">
      <t>スイゲンカンヨウ</t>
    </rPh>
    <rPh sb="4" eb="6">
      <t>キノウ</t>
    </rPh>
    <rPh sb="7" eb="9">
      <t>コウジョウ</t>
    </rPh>
    <phoneticPr fontId="1"/>
  </si>
  <si>
    <t>気候変動の緩和</t>
    <rPh sb="0" eb="4">
      <t>キコウヘンドウ</t>
    </rPh>
    <rPh sb="5" eb="7">
      <t>カンワ</t>
    </rPh>
    <phoneticPr fontId="1"/>
  </si>
  <si>
    <t>下層植生の発達</t>
    <rPh sb="0" eb="4">
      <t>カソウショクセイ</t>
    </rPh>
    <rPh sb="5" eb="7">
      <t>ハッタツ</t>
    </rPh>
    <phoneticPr fontId="1"/>
  </si>
  <si>
    <t>微生物の活性化</t>
    <rPh sb="0" eb="3">
      <t>ビセイブツ</t>
    </rPh>
    <rPh sb="4" eb="7">
      <t>カッセイカ</t>
    </rPh>
    <phoneticPr fontId="1"/>
  </si>
  <si>
    <t>水質浄化機能の向上</t>
    <rPh sb="0" eb="2">
      <t>スイシツ</t>
    </rPh>
    <rPh sb="2" eb="4">
      <t>ジョウカ</t>
    </rPh>
    <rPh sb="4" eb="6">
      <t>キノウ</t>
    </rPh>
    <rPh sb="7" eb="9">
      <t>コウジョウ</t>
    </rPh>
    <phoneticPr fontId="1"/>
  </si>
  <si>
    <t>土塊の移動抑制</t>
    <rPh sb="0" eb="2">
      <t>ドカイ</t>
    </rPh>
    <rPh sb="3" eb="5">
      <t>イドウ</t>
    </rPh>
    <rPh sb="5" eb="7">
      <t>ヨクセイ</t>
    </rPh>
    <phoneticPr fontId="1"/>
  </si>
  <si>
    <t>斜面崩壊防止機能の向上</t>
    <rPh sb="0" eb="6">
      <t>シャメンホウカイボウシ</t>
    </rPh>
    <rPh sb="6" eb="8">
      <t>キノウ</t>
    </rPh>
    <rPh sb="9" eb="11">
      <t>コウジョウ</t>
    </rPh>
    <phoneticPr fontId="1"/>
  </si>
  <si>
    <t>降水の浸透能力の向上</t>
    <rPh sb="0" eb="2">
      <t>コウスイ</t>
    </rPh>
    <rPh sb="3" eb="5">
      <t>シントウ</t>
    </rPh>
    <rPh sb="5" eb="7">
      <t>ノウリョク</t>
    </rPh>
    <rPh sb="8" eb="10">
      <t>コウジョウ</t>
    </rPh>
    <phoneticPr fontId="1"/>
  </si>
  <si>
    <t>洪水防止機能の向上</t>
    <rPh sb="0" eb="4">
      <t>コウズイボウシ</t>
    </rPh>
    <rPh sb="4" eb="6">
      <t>キノウ</t>
    </rPh>
    <rPh sb="7" eb="9">
      <t>コウジョウ</t>
    </rPh>
    <phoneticPr fontId="1"/>
  </si>
  <si>
    <t>NOx、SOxの吸収</t>
    <rPh sb="8" eb="10">
      <t>キュウシュウ</t>
    </rPh>
    <phoneticPr fontId="1"/>
  </si>
  <si>
    <t>大気の浄化</t>
    <rPh sb="0" eb="2">
      <t>タイキ</t>
    </rPh>
    <rPh sb="3" eb="5">
      <t>ジョウカ</t>
    </rPh>
    <phoneticPr fontId="1"/>
  </si>
  <si>
    <t>環境に配慮した林業への理解の向上</t>
    <rPh sb="0" eb="2">
      <t>カンキョウ</t>
    </rPh>
    <rPh sb="3" eb="5">
      <t>ハイリョ</t>
    </rPh>
    <rPh sb="7" eb="9">
      <t>リンギョウ</t>
    </rPh>
    <rPh sb="11" eb="13">
      <t>リカイ</t>
    </rPh>
    <rPh sb="14" eb="16">
      <t>コウジョウ</t>
    </rPh>
    <phoneticPr fontId="1"/>
  </si>
  <si>
    <t>教育型イベント</t>
    <rPh sb="0" eb="2">
      <t>キョウイク</t>
    </rPh>
    <rPh sb="2" eb="3">
      <t>ガタ</t>
    </rPh>
    <phoneticPr fontId="1"/>
  </si>
  <si>
    <t>参加者の環境への理解の向上</t>
    <rPh sb="0" eb="3">
      <t>サンカシャ</t>
    </rPh>
    <rPh sb="4" eb="6">
      <t>カンキョウ</t>
    </rPh>
    <rPh sb="8" eb="10">
      <t>リカイ</t>
    </rPh>
    <rPh sb="11" eb="13">
      <t>コウジョウ</t>
    </rPh>
    <phoneticPr fontId="1"/>
  </si>
  <si>
    <t>参加者全体の環境への理解の向上</t>
    <rPh sb="0" eb="3">
      <t>サンカシャ</t>
    </rPh>
    <rPh sb="3" eb="5">
      <t>ゼンタイ</t>
    </rPh>
    <rPh sb="6" eb="8">
      <t>カンキョウ</t>
    </rPh>
    <rPh sb="10" eb="12">
      <t>リカイ</t>
    </rPh>
    <rPh sb="13" eb="15">
      <t>コウジョウ</t>
    </rPh>
    <phoneticPr fontId="1"/>
  </si>
  <si>
    <t>参加者の環境意識の向上</t>
    <rPh sb="0" eb="3">
      <t>サンカシャ</t>
    </rPh>
    <rPh sb="4" eb="6">
      <t>カンキョウ</t>
    </rPh>
    <rPh sb="6" eb="8">
      <t>イシキ</t>
    </rPh>
    <rPh sb="9" eb="11">
      <t>コウジョウ</t>
    </rPh>
    <phoneticPr fontId="1"/>
  </si>
  <si>
    <t>参加者全体の環境意識の向上</t>
    <rPh sb="0" eb="3">
      <t>サンカシャ</t>
    </rPh>
    <rPh sb="3" eb="5">
      <t>ゼンタイ</t>
    </rPh>
    <rPh sb="6" eb="10">
      <t>カンキョウイシキ</t>
    </rPh>
    <rPh sb="11" eb="13">
      <t>コウジョウ</t>
    </rPh>
    <phoneticPr fontId="1"/>
  </si>
  <si>
    <t>参加者全体の環境意識の向上</t>
    <rPh sb="0" eb="5">
      <t>サンカシャゼンタイ</t>
    </rPh>
    <rPh sb="6" eb="8">
      <t>カンキョウ</t>
    </rPh>
    <rPh sb="8" eb="10">
      <t>イシキ</t>
    </rPh>
    <rPh sb="11" eb="13">
      <t>コウジョウ</t>
    </rPh>
    <phoneticPr fontId="1"/>
  </si>
  <si>
    <t>－</t>
    <phoneticPr fontId="1"/>
  </si>
  <si>
    <t>－</t>
    <phoneticPr fontId="1"/>
  </si>
  <si>
    <t>－</t>
    <phoneticPr fontId="1"/>
  </si>
  <si>
    <t>資材・資源の確保</t>
    <rPh sb="0" eb="2">
      <t>シザイ</t>
    </rPh>
    <rPh sb="3" eb="5">
      <t>シゲン</t>
    </rPh>
    <rPh sb="6" eb="8">
      <t>カクホ</t>
    </rPh>
    <phoneticPr fontId="1"/>
  </si>
  <si>
    <t>資材・資源の供給</t>
    <rPh sb="0" eb="2">
      <t>シザイ</t>
    </rPh>
    <rPh sb="3" eb="5">
      <t>シゲン</t>
    </rPh>
    <rPh sb="6" eb="8">
      <t>キョウキュウ</t>
    </rPh>
    <phoneticPr fontId="1"/>
  </si>
  <si>
    <t>活動場所</t>
    <rPh sb="0" eb="2">
      <t>カツドウ</t>
    </rPh>
    <rPh sb="2" eb="4">
      <t>バショ</t>
    </rPh>
    <phoneticPr fontId="1"/>
  </si>
  <si>
    <t>活動の概要</t>
    <rPh sb="0" eb="2">
      <t>カツドウ</t>
    </rPh>
    <rPh sb="3" eb="5">
      <t>ガイヨウ</t>
    </rPh>
    <phoneticPr fontId="1"/>
  </si>
  <si>
    <t>食糧資源の確保</t>
    <rPh sb="0" eb="2">
      <t>ショクリョウ</t>
    </rPh>
    <rPh sb="2" eb="4">
      <t>シゲン</t>
    </rPh>
    <rPh sb="5" eb="7">
      <t>カクホ</t>
    </rPh>
    <phoneticPr fontId="1"/>
  </si>
  <si>
    <t>食糧資源の供給</t>
    <rPh sb="0" eb="2">
      <t>ショクリョウ</t>
    </rPh>
    <rPh sb="2" eb="4">
      <t>シゲン</t>
    </rPh>
    <rPh sb="5" eb="7">
      <t>キョウキュウ</t>
    </rPh>
    <phoneticPr fontId="1"/>
  </si>
  <si>
    <t>食糧供給
機能</t>
    <rPh sb="0" eb="2">
      <t>ショクリョウ</t>
    </rPh>
    <rPh sb="2" eb="4">
      <t>キョウキュウ</t>
    </rPh>
    <rPh sb="5" eb="7">
      <t>キノウ</t>
    </rPh>
    <phoneticPr fontId="1"/>
  </si>
  <si>
    <t>木材等供給
機能</t>
    <rPh sb="0" eb="2">
      <t>モクザイ</t>
    </rPh>
    <rPh sb="2" eb="3">
      <t>トウ</t>
    </rPh>
    <rPh sb="3" eb="5">
      <t>キョウキュウ</t>
    </rPh>
    <rPh sb="6" eb="8">
      <t>キノウ</t>
    </rPh>
    <phoneticPr fontId="1"/>
  </si>
  <si>
    <t>炭素固定
機能</t>
    <rPh sb="0" eb="4">
      <t>タンソコテイ</t>
    </rPh>
    <rPh sb="5" eb="7">
      <t>キノウ</t>
    </rPh>
    <phoneticPr fontId="1"/>
  </si>
  <si>
    <t>流域貯水
機能</t>
    <rPh sb="0" eb="4">
      <t>リュウイキチョスイ</t>
    </rPh>
    <rPh sb="5" eb="7">
      <t>キノウ</t>
    </rPh>
    <phoneticPr fontId="1"/>
  </si>
  <si>
    <t>大気質浄化
機能</t>
    <rPh sb="0" eb="2">
      <t>タイキ</t>
    </rPh>
    <rPh sb="2" eb="3">
      <t>シツ</t>
    </rPh>
    <rPh sb="3" eb="5">
      <t>ジョウカ</t>
    </rPh>
    <rPh sb="6" eb="8">
      <t>キノウ</t>
    </rPh>
    <phoneticPr fontId="1"/>
  </si>
  <si>
    <t>水質浄化
機能</t>
    <rPh sb="0" eb="4">
      <t>スイシツジョウカ</t>
    </rPh>
    <rPh sb="5" eb="7">
      <t>キノウ</t>
    </rPh>
    <phoneticPr fontId="1"/>
  </si>
  <si>
    <t>生物多様性保全
活動のポイント</t>
    <rPh sb="0" eb="2">
      <t>セイブツ</t>
    </rPh>
    <rPh sb="2" eb="5">
      <t>タヨウセイ</t>
    </rPh>
    <rPh sb="5" eb="7">
      <t>ホゼン</t>
    </rPh>
    <rPh sb="8" eb="10">
      <t>カツドウ</t>
    </rPh>
    <phoneticPr fontId="1"/>
  </si>
  <si>
    <t>環境保全型
イベント</t>
    <rPh sb="0" eb="2">
      <t>カンキョウ</t>
    </rPh>
    <rPh sb="2" eb="5">
      <t>ホゼンガタ</t>
    </rPh>
    <phoneticPr fontId="1"/>
  </si>
  <si>
    <t>環境教育型
イベント</t>
    <rPh sb="0" eb="4">
      <t>カンキョウキョウイク</t>
    </rPh>
    <rPh sb="4" eb="5">
      <t>ガタ</t>
    </rPh>
    <phoneticPr fontId="1"/>
  </si>
  <si>
    <t>入力シート①（生物多様性保全活動の概要）</t>
    <rPh sb="0" eb="2">
      <t>ニュウリョク</t>
    </rPh>
    <rPh sb="7" eb="16">
      <t>セイブツタヨウセイホゼンカツドウ</t>
    </rPh>
    <rPh sb="17" eb="19">
      <t>ガイヨウ</t>
    </rPh>
    <phoneticPr fontId="1"/>
  </si>
  <si>
    <t>森林</t>
    <rPh sb="0" eb="2">
      <t>シンリン</t>
    </rPh>
    <phoneticPr fontId="1"/>
  </si>
  <si>
    <t>水田</t>
    <rPh sb="0" eb="2">
      <t>スイデン</t>
    </rPh>
    <phoneticPr fontId="1"/>
  </si>
  <si>
    <t>畑地</t>
    <rPh sb="0" eb="2">
      <t>ハタチ</t>
    </rPh>
    <phoneticPr fontId="1"/>
  </si>
  <si>
    <t>草地</t>
    <rPh sb="0" eb="2">
      <t>クサチ</t>
    </rPh>
    <phoneticPr fontId="1"/>
  </si>
  <si>
    <t>干潟</t>
    <rPh sb="0" eb="2">
      <t>ヒガタ</t>
    </rPh>
    <phoneticPr fontId="1"/>
  </si>
  <si>
    <t>湿地</t>
    <rPh sb="0" eb="2">
      <t>シッチ</t>
    </rPh>
    <phoneticPr fontId="1"/>
  </si>
  <si>
    <t>緑地タイプ</t>
    <rPh sb="0" eb="2">
      <t>リョクチ</t>
    </rPh>
    <phoneticPr fontId="1"/>
  </si>
  <si>
    <t>活動名</t>
    <rPh sb="0" eb="2">
      <t>カツドウ</t>
    </rPh>
    <rPh sb="2" eb="3">
      <t>メイ</t>
    </rPh>
    <phoneticPr fontId="1"/>
  </si>
  <si>
    <t>活動の概要</t>
    <rPh sb="0" eb="2">
      <t>カツドウ</t>
    </rPh>
    <rPh sb="3" eb="5">
      <t>ガイヨウ</t>
    </rPh>
    <phoneticPr fontId="1"/>
  </si>
  <si>
    <t>写真等</t>
    <rPh sb="0" eb="2">
      <t>シャシン</t>
    </rPh>
    <rPh sb="2" eb="3">
      <t>トウ</t>
    </rPh>
    <phoneticPr fontId="1"/>
  </si>
  <si>
    <t>生物多様性保全活動の概要</t>
    <rPh sb="0" eb="9">
      <t>セイブツタヨウセイホゼンカツドウ</t>
    </rPh>
    <rPh sb="10" eb="12">
      <t>ガイヨウ</t>
    </rPh>
    <phoneticPr fontId="1"/>
  </si>
  <si>
    <t>日付：</t>
    <rPh sb="0" eb="2">
      <t>ヒヅケ</t>
    </rPh>
    <phoneticPr fontId="1"/>
  </si>
  <si>
    <t>企業名</t>
    <rPh sb="0" eb="2">
      <t>キギョウ</t>
    </rPh>
    <rPh sb="2" eb="3">
      <t>メイ</t>
    </rPh>
    <phoneticPr fontId="1"/>
  </si>
  <si>
    <t>企業名</t>
    <rPh sb="0" eb="2">
      <t>キギョウ</t>
    </rPh>
    <rPh sb="2" eb="3">
      <t>メイ</t>
    </rPh>
    <phoneticPr fontId="1"/>
  </si>
  <si>
    <t>入力シート②（森林）</t>
    <rPh sb="0" eb="2">
      <t>ニュウリョク</t>
    </rPh>
    <rPh sb="7" eb="9">
      <t>シンリン</t>
    </rPh>
    <phoneticPr fontId="1"/>
  </si>
  <si>
    <t>気候緩和
機能</t>
    <rPh sb="0" eb="4">
      <t>キコウカンワ</t>
    </rPh>
    <rPh sb="5" eb="7">
      <t>キノウ</t>
    </rPh>
    <phoneticPr fontId="1"/>
  </si>
  <si>
    <t>土砂流出
防止機能</t>
    <rPh sb="0" eb="4">
      <t>ドシャリュウシュツ</t>
    </rPh>
    <rPh sb="5" eb="7">
      <t>ボウシ</t>
    </rPh>
    <rPh sb="7" eb="9">
      <t>キノウ</t>
    </rPh>
    <phoneticPr fontId="1"/>
  </si>
  <si>
    <t>水量調節
機能</t>
    <rPh sb="0" eb="4">
      <t>スイリョウチョウセツ</t>
    </rPh>
    <rPh sb="5" eb="7">
      <t>キノウ</t>
    </rPh>
    <phoneticPr fontId="1"/>
  </si>
  <si>
    <t>斜面崩壊
防止機能</t>
    <rPh sb="0" eb="2">
      <t>シャメン</t>
    </rPh>
    <rPh sb="2" eb="4">
      <t>ホウカイ</t>
    </rPh>
    <rPh sb="5" eb="7">
      <t>ボウシ</t>
    </rPh>
    <rPh sb="7" eb="9">
      <t>キノウ</t>
    </rPh>
    <phoneticPr fontId="1"/>
  </si>
  <si>
    <t>洪水防止
機能</t>
    <rPh sb="0" eb="4">
      <t>コウズイボウシ</t>
    </rPh>
    <rPh sb="5" eb="7">
      <t>キノウ</t>
    </rPh>
    <phoneticPr fontId="1"/>
  </si>
  <si>
    <t>生物多様性
保全機能</t>
    <rPh sb="0" eb="2">
      <t>セイブツ</t>
    </rPh>
    <rPh sb="2" eb="5">
      <t>タヨウセイ</t>
    </rPh>
    <rPh sb="6" eb="8">
      <t>ホゼン</t>
    </rPh>
    <rPh sb="8" eb="10">
      <t>キノウ</t>
    </rPh>
    <phoneticPr fontId="1"/>
  </si>
  <si>
    <t>レクリエーション機能</t>
    <rPh sb="8" eb="10">
      <t>キノウ</t>
    </rPh>
    <phoneticPr fontId="1"/>
  </si>
  <si>
    <t>自然からの恵み</t>
    <rPh sb="0" eb="2">
      <t>シゼン</t>
    </rPh>
    <rPh sb="5" eb="6">
      <t>メグ</t>
    </rPh>
    <phoneticPr fontId="1"/>
  </si>
  <si>
    <t>ステークホルダー</t>
    <phoneticPr fontId="1"/>
  </si>
  <si>
    <t>インパクト
（円）</t>
    <rPh sb="7" eb="8">
      <t>エン</t>
    </rPh>
    <phoneticPr fontId="1"/>
  </si>
  <si>
    <t>人</t>
    <rPh sb="0" eb="1">
      <t>トキヒト</t>
    </rPh>
    <phoneticPr fontId="1"/>
  </si>
  <si>
    <r>
      <t>CO</t>
    </r>
    <r>
      <rPr>
        <b/>
        <vertAlign val="subscript"/>
        <sz val="11"/>
        <color theme="1"/>
        <rFont val="游ゴシック"/>
        <family val="3"/>
        <charset val="128"/>
        <scheme val="minor"/>
      </rPr>
      <t>2</t>
    </r>
    <r>
      <rPr>
        <b/>
        <sz val="11"/>
        <color theme="1"/>
        <rFont val="游ゴシック"/>
        <family val="3"/>
        <charset val="128"/>
        <scheme val="minor"/>
      </rPr>
      <t>の吸収</t>
    </r>
    <rPh sb="4" eb="6">
      <t>キュウシュウ</t>
    </rPh>
    <phoneticPr fontId="1"/>
  </si>
  <si>
    <t>食物連鎖等の生物活動の活性化</t>
    <rPh sb="0" eb="2">
      <t>ショクモツ</t>
    </rPh>
    <rPh sb="2" eb="4">
      <t>レンサ</t>
    </rPh>
    <rPh sb="4" eb="5">
      <t>トウ</t>
    </rPh>
    <rPh sb="6" eb="8">
      <t>セイブツ</t>
    </rPh>
    <rPh sb="8" eb="10">
      <t>カツドウ</t>
    </rPh>
    <rPh sb="11" eb="14">
      <t>カッセイカ</t>
    </rPh>
    <phoneticPr fontId="1"/>
  </si>
  <si>
    <t>高層湿原</t>
    <rPh sb="0" eb="4">
      <t>コウソウシツゲン</t>
    </rPh>
    <phoneticPr fontId="1"/>
  </si>
  <si>
    <t>中層湿原</t>
    <rPh sb="0" eb="4">
      <t>チュウソウシツゲン</t>
    </rPh>
    <phoneticPr fontId="1"/>
  </si>
  <si>
    <t>水量調節</t>
    <rPh sb="0" eb="4">
      <t>スイリョウチョウセツ</t>
    </rPh>
    <phoneticPr fontId="1"/>
  </si>
  <si>
    <t>局所災害の緩和</t>
    <rPh sb="0" eb="2">
      <t>キョクショ</t>
    </rPh>
    <rPh sb="2" eb="4">
      <t>サイガイ</t>
    </rPh>
    <rPh sb="5" eb="7">
      <t>カンワ</t>
    </rPh>
    <phoneticPr fontId="1"/>
  </si>
  <si>
    <t>水質浄化機能の向上</t>
    <rPh sb="0" eb="4">
      <t>スイシツジョウカ</t>
    </rPh>
    <rPh sb="4" eb="6">
      <t>キノウ</t>
    </rPh>
    <rPh sb="7" eb="9">
      <t>コウジョウ</t>
    </rPh>
    <phoneticPr fontId="1"/>
  </si>
  <si>
    <t>ステークホルダー</t>
    <phoneticPr fontId="1"/>
  </si>
  <si>
    <t>土砂流出防止</t>
    <rPh sb="0" eb="2">
      <t>ドシャ</t>
    </rPh>
    <rPh sb="2" eb="4">
      <t>リュウシュツ</t>
    </rPh>
    <rPh sb="4" eb="6">
      <t>ボウシ</t>
    </rPh>
    <phoneticPr fontId="1"/>
  </si>
  <si>
    <t>環境教育型イベント</t>
    <rPh sb="0" eb="2">
      <t>カンキョウ</t>
    </rPh>
    <rPh sb="2" eb="5">
      <t>キョウイクガタ</t>
    </rPh>
    <phoneticPr fontId="1"/>
  </si>
  <si>
    <t>土砂流出防止機能の向上</t>
    <rPh sb="0" eb="2">
      <t>ドシャ</t>
    </rPh>
    <rPh sb="2" eb="4">
      <t>リュウシュツ</t>
    </rPh>
    <rPh sb="4" eb="6">
      <t>ボウシ</t>
    </rPh>
    <rPh sb="6" eb="8">
      <t>キノウ</t>
    </rPh>
    <rPh sb="9" eb="11">
      <t>コウジョウ</t>
    </rPh>
    <phoneticPr fontId="1"/>
  </si>
  <si>
    <t>経済価値</t>
    <rPh sb="0" eb="2">
      <t>ケイザイ</t>
    </rPh>
    <rPh sb="2" eb="4">
      <t>カチ</t>
    </rPh>
    <phoneticPr fontId="1"/>
  </si>
  <si>
    <t>円/kg</t>
    <rPh sb="0" eb="1">
      <t>エン</t>
    </rPh>
    <phoneticPr fontId="1"/>
  </si>
  <si>
    <t>円/kg</t>
    <rPh sb="0" eb="1">
      <t>エン</t>
    </rPh>
    <phoneticPr fontId="1"/>
  </si>
  <si>
    <t>kg/年</t>
    <rPh sb="3" eb="4">
      <t>ネン</t>
    </rPh>
    <phoneticPr fontId="1"/>
  </si>
  <si>
    <r>
      <t>円/m</t>
    </r>
    <r>
      <rPr>
        <b/>
        <vertAlign val="superscript"/>
        <sz val="10"/>
        <color theme="1"/>
        <rFont val="メイリオ"/>
        <family val="3"/>
        <charset val="128"/>
      </rPr>
      <t>3</t>
    </r>
    <rPh sb="0" eb="1">
      <t>エン</t>
    </rPh>
    <phoneticPr fontId="1"/>
  </si>
  <si>
    <r>
      <t>m</t>
    </r>
    <r>
      <rPr>
        <b/>
        <vertAlign val="superscript"/>
        <sz val="10"/>
        <color theme="1"/>
        <rFont val="メイリオ"/>
        <family val="3"/>
        <charset val="128"/>
      </rPr>
      <t>3</t>
    </r>
    <r>
      <rPr>
        <b/>
        <sz val="10"/>
        <color theme="1"/>
        <rFont val="メイリオ"/>
        <family val="3"/>
        <charset val="128"/>
      </rPr>
      <t>/年</t>
    </r>
    <rPh sb="3" eb="4">
      <t>ネン</t>
    </rPh>
    <phoneticPr fontId="1"/>
  </si>
  <si>
    <t>ステークホルダー</t>
    <phoneticPr fontId="1"/>
  </si>
  <si>
    <t>地域住民</t>
  </si>
  <si>
    <t>気候緩和</t>
    <rPh sb="0" eb="4">
      <t>キコウカンワ</t>
    </rPh>
    <phoneticPr fontId="1"/>
  </si>
  <si>
    <t>不特定多数</t>
    <rPh sb="0" eb="5">
      <t>フトクテイタスウ</t>
    </rPh>
    <phoneticPr fontId="1"/>
  </si>
  <si>
    <t>ﾚｸﾘｴｰｼｮﾝ便益</t>
    <rPh sb="8" eb="10">
      <t>ベンエキ</t>
    </rPh>
    <phoneticPr fontId="1"/>
  </si>
  <si>
    <t>世帯</t>
    <rPh sb="0" eb="2">
      <t>セタイ</t>
    </rPh>
    <phoneticPr fontId="1"/>
  </si>
  <si>
    <t>円/世帯/年</t>
    <rPh sb="0" eb="1">
      <t>エン</t>
    </rPh>
    <rPh sb="2" eb="4">
      <t>セタイ</t>
    </rPh>
    <rPh sb="5" eb="6">
      <t>ネン</t>
    </rPh>
    <phoneticPr fontId="1"/>
  </si>
  <si>
    <t>体験型イベント</t>
    <rPh sb="0" eb="3">
      <t>タイケンガタ</t>
    </rPh>
    <phoneticPr fontId="1"/>
  </si>
  <si>
    <t>従業員</t>
  </si>
  <si>
    <t>その他(ｲﾍﾞﾝﾄ参加者)</t>
  </si>
  <si>
    <t>その他（観光客等）</t>
  </si>
  <si>
    <t>針葉樹（スギ）</t>
    <rPh sb="0" eb="3">
      <t>シンヨウジュ</t>
    </rPh>
    <phoneticPr fontId="1"/>
  </si>
  <si>
    <t>広葉樹（コナラ）</t>
    <rPh sb="0" eb="3">
      <t>コウヨウジュ</t>
    </rPh>
    <phoneticPr fontId="1"/>
  </si>
  <si>
    <t>ha</t>
    <phoneticPr fontId="1"/>
  </si>
  <si>
    <t>周辺地域の冷房コスト低下</t>
    <rPh sb="0" eb="2">
      <t>シュウヘン</t>
    </rPh>
    <rPh sb="2" eb="4">
      <t>チイキ</t>
    </rPh>
    <rPh sb="5" eb="7">
      <t>レイボウ</t>
    </rPh>
    <rPh sb="10" eb="12">
      <t>テイカ</t>
    </rPh>
    <phoneticPr fontId="1"/>
  </si>
  <si>
    <t>個人のストレス軽減</t>
    <rPh sb="0" eb="2">
      <t>コジン</t>
    </rPh>
    <rPh sb="7" eb="9">
      <t>ケイゲン</t>
    </rPh>
    <phoneticPr fontId="1"/>
  </si>
  <si>
    <t>来訪者の健康増進</t>
    <rPh sb="0" eb="3">
      <t>ライホウシャ</t>
    </rPh>
    <rPh sb="4" eb="6">
      <t>ケンコウ</t>
    </rPh>
    <rPh sb="6" eb="8">
      <t>ゾウシン</t>
    </rPh>
    <phoneticPr fontId="1"/>
  </si>
  <si>
    <t>その他(一般消費者)</t>
    <rPh sb="2" eb="3">
      <t>タ</t>
    </rPh>
    <rPh sb="4" eb="6">
      <t>イッパン</t>
    </rPh>
    <rPh sb="6" eb="9">
      <t>ショウヒシャ</t>
    </rPh>
    <phoneticPr fontId="1"/>
  </si>
  <si>
    <t>その他(ｲﾍﾞﾝﾄ参加者)</t>
    <rPh sb="2" eb="3">
      <t>タ</t>
    </rPh>
    <rPh sb="8" eb="11">
      <t>サンカシャ</t>
    </rPh>
    <rPh sb="11" eb="12">
      <t>）</t>
    </rPh>
    <phoneticPr fontId="1"/>
  </si>
  <si>
    <t>環境に配慮した草地管理への
理解の向上</t>
    <rPh sb="0" eb="2">
      <t>カンキョウ</t>
    </rPh>
    <rPh sb="3" eb="5">
      <t>ハイリョ</t>
    </rPh>
    <rPh sb="7" eb="9">
      <t>クサチ</t>
    </rPh>
    <rPh sb="9" eb="11">
      <t>カンリ</t>
    </rPh>
    <rPh sb="14" eb="16">
      <t>リカイ</t>
    </rPh>
    <rPh sb="17" eb="19">
      <t>コウジョウ</t>
    </rPh>
    <phoneticPr fontId="1"/>
  </si>
  <si>
    <t>多様な生物の生息環境の向上</t>
    <rPh sb="0" eb="2">
      <t>タヨウ</t>
    </rPh>
    <rPh sb="3" eb="5">
      <t>セイブツ</t>
    </rPh>
    <rPh sb="6" eb="8">
      <t>セイソク</t>
    </rPh>
    <rPh sb="8" eb="10">
      <t>カンキョウ</t>
    </rPh>
    <rPh sb="11" eb="13">
      <t>コウジョウ</t>
    </rPh>
    <phoneticPr fontId="1"/>
  </si>
  <si>
    <t>草地の生物多様性の保全</t>
    <rPh sb="0" eb="2">
      <t>クサチ</t>
    </rPh>
    <rPh sb="3" eb="5">
      <t>セイブツ</t>
    </rPh>
    <rPh sb="5" eb="8">
      <t>タヨウセイ</t>
    </rPh>
    <rPh sb="9" eb="11">
      <t>ホゼン</t>
    </rPh>
    <phoneticPr fontId="1"/>
  </si>
  <si>
    <t>食糧供給（農産物）</t>
    <rPh sb="0" eb="4">
      <t>ショクリョウキョウキュウ</t>
    </rPh>
    <rPh sb="5" eb="8">
      <t>ノウサンブツ</t>
    </rPh>
    <phoneticPr fontId="1"/>
  </si>
  <si>
    <t>食糧供給（畜産物）</t>
    <rPh sb="0" eb="4">
      <t>ショクリョウキョウキュウ</t>
    </rPh>
    <rPh sb="5" eb="8">
      <t>チクサンブツ</t>
    </rPh>
    <phoneticPr fontId="1"/>
  </si>
  <si>
    <t>土壌侵食の抑制</t>
    <rPh sb="0" eb="4">
      <t>ドジョウシンショク</t>
    </rPh>
    <rPh sb="5" eb="7">
      <t>ヨクセイ</t>
    </rPh>
    <phoneticPr fontId="1"/>
  </si>
  <si>
    <t>土砂崩壊防止機能の向上</t>
    <rPh sb="0" eb="2">
      <t>ドシャ</t>
    </rPh>
    <rPh sb="2" eb="4">
      <t>ホウカイ</t>
    </rPh>
    <rPh sb="4" eb="6">
      <t>ボウシ</t>
    </rPh>
    <rPh sb="6" eb="8">
      <t>キノウ</t>
    </rPh>
    <rPh sb="9" eb="11">
      <t>コウジョウ</t>
    </rPh>
    <phoneticPr fontId="1"/>
  </si>
  <si>
    <t>地下水位の安定</t>
    <rPh sb="0" eb="2">
      <t>チカ</t>
    </rPh>
    <rPh sb="2" eb="4">
      <t>スイイ</t>
    </rPh>
    <rPh sb="5" eb="7">
      <t>アンテイ</t>
    </rPh>
    <phoneticPr fontId="1"/>
  </si>
  <si>
    <t>降水の一時貯留</t>
    <rPh sb="0" eb="2">
      <t>コウスイ</t>
    </rPh>
    <rPh sb="3" eb="5">
      <t>イチジ</t>
    </rPh>
    <rPh sb="5" eb="7">
      <t>チョリュウ</t>
    </rPh>
    <phoneticPr fontId="1"/>
  </si>
  <si>
    <t>環境に配慮した農業への理解の向上</t>
    <rPh sb="0" eb="2">
      <t>カンキョウ</t>
    </rPh>
    <rPh sb="3" eb="5">
      <t>ハイリョ</t>
    </rPh>
    <rPh sb="7" eb="9">
      <t>ノウギョウ</t>
    </rPh>
    <rPh sb="11" eb="13">
      <t>リカイ</t>
    </rPh>
    <rPh sb="14" eb="16">
      <t>コウジョウ</t>
    </rPh>
    <phoneticPr fontId="1"/>
  </si>
  <si>
    <t>貯水の資源利用</t>
    <rPh sb="0" eb="2">
      <t>チョスイ</t>
    </rPh>
    <rPh sb="3" eb="5">
      <t>シゲン</t>
    </rPh>
    <rPh sb="5" eb="7">
      <t>リヨウ</t>
    </rPh>
    <phoneticPr fontId="1"/>
  </si>
  <si>
    <t>水資源の安定的利用</t>
    <rPh sb="0" eb="1">
      <t>ミズ</t>
    </rPh>
    <rPh sb="1" eb="3">
      <t>シゲン</t>
    </rPh>
    <rPh sb="4" eb="7">
      <t>アンテイテキ</t>
    </rPh>
    <rPh sb="7" eb="9">
      <t>リヨウ</t>
    </rPh>
    <phoneticPr fontId="1"/>
  </si>
  <si>
    <t>食糧供給（水産資源）</t>
    <rPh sb="0" eb="4">
      <t>ショクリョウキョウキュウ</t>
    </rPh>
    <rPh sb="5" eb="9">
      <t>スイサンシゲン</t>
    </rPh>
    <phoneticPr fontId="1"/>
  </si>
  <si>
    <t>干潟の生物多様性の保全</t>
    <rPh sb="0" eb="2">
      <t>ヒガタ</t>
    </rPh>
    <rPh sb="3" eb="5">
      <t>セイブツ</t>
    </rPh>
    <rPh sb="5" eb="8">
      <t>タヨウセイ</t>
    </rPh>
    <rPh sb="9" eb="11">
      <t>ホゼン</t>
    </rPh>
    <phoneticPr fontId="1"/>
  </si>
  <si>
    <t>干潟の機能に関する理解の向上</t>
    <rPh sb="0" eb="2">
      <t>ヒガタ</t>
    </rPh>
    <rPh sb="3" eb="5">
      <t>キノウ</t>
    </rPh>
    <rPh sb="6" eb="7">
      <t>カン</t>
    </rPh>
    <rPh sb="9" eb="11">
      <t>リカイ</t>
    </rPh>
    <rPh sb="12" eb="14">
      <t>コウジョウ</t>
    </rPh>
    <phoneticPr fontId="1"/>
  </si>
  <si>
    <t>水量調節</t>
    <rPh sb="0" eb="2">
      <t>スイリョウ</t>
    </rPh>
    <rPh sb="2" eb="4">
      <t>チョウセツ</t>
    </rPh>
    <phoneticPr fontId="1"/>
  </si>
  <si>
    <t>低層湿原</t>
    <rPh sb="0" eb="4">
      <t>テイソウシツゲン</t>
    </rPh>
    <phoneticPr fontId="1"/>
  </si>
  <si>
    <r>
      <t>CO</t>
    </r>
    <r>
      <rPr>
        <b/>
        <vertAlign val="subscript"/>
        <sz val="10"/>
        <color theme="1"/>
        <rFont val="メイリオ"/>
        <family val="3"/>
        <charset val="128"/>
      </rPr>
      <t>2</t>
    </r>
    <r>
      <rPr>
        <b/>
        <sz val="10"/>
        <color theme="1"/>
        <rFont val="メイリオ"/>
        <family val="3"/>
        <charset val="128"/>
      </rPr>
      <t>吸収</t>
    </r>
    <rPh sb="3" eb="5">
      <t>キュウシュウ</t>
    </rPh>
    <phoneticPr fontId="1"/>
  </si>
  <si>
    <r>
      <t>CO</t>
    </r>
    <r>
      <rPr>
        <b/>
        <vertAlign val="subscript"/>
        <sz val="10"/>
        <color theme="1"/>
        <rFont val="メイリオ"/>
        <family val="3"/>
        <charset val="128"/>
      </rPr>
      <t>2</t>
    </r>
    <r>
      <rPr>
        <b/>
        <sz val="10"/>
        <color theme="1"/>
        <rFont val="メイリオ"/>
        <family val="3"/>
        <charset val="128"/>
      </rPr>
      <t>固定</t>
    </r>
    <rPh sb="3" eb="5">
      <t>コテイ</t>
    </rPh>
    <phoneticPr fontId="1"/>
  </si>
  <si>
    <t>地域住民（自社含む）</t>
  </si>
  <si>
    <t>地域住民（自社含む）</t>
    <phoneticPr fontId="1"/>
  </si>
  <si>
    <t>その他</t>
    <rPh sb="2" eb="3">
      <t>タ</t>
    </rPh>
    <phoneticPr fontId="1"/>
  </si>
  <si>
    <t>保全活動のポイント</t>
    <rPh sb="0" eb="2">
      <t>ホゼン</t>
    </rPh>
    <rPh sb="2" eb="4">
      <t>カツドウ</t>
    </rPh>
    <phoneticPr fontId="1"/>
  </si>
  <si>
    <t>その他活動の価値</t>
    <rPh sb="2" eb="3">
      <t>タ</t>
    </rPh>
    <rPh sb="3" eb="5">
      <t>カツドウ</t>
    </rPh>
    <rPh sb="6" eb="8">
      <t>カチ</t>
    </rPh>
    <phoneticPr fontId="1"/>
  </si>
  <si>
    <t>自然からの恵み（生態系サービス）の価値</t>
    <rPh sb="0" eb="2">
      <t>シゼン</t>
    </rPh>
    <rPh sb="5" eb="6">
      <t>メグ</t>
    </rPh>
    <rPh sb="8" eb="11">
      <t>セイタイケイ</t>
    </rPh>
    <phoneticPr fontId="1"/>
  </si>
  <si>
    <t>レクリエーション</t>
    <phoneticPr fontId="1"/>
  </si>
  <si>
    <t>その他(ｲﾍﾞﾝﾄ参加者)</t>
    <phoneticPr fontId="1"/>
  </si>
  <si>
    <t>その他（観光客等）</t>
    <phoneticPr fontId="1"/>
  </si>
  <si>
    <t>その他(ｲﾍﾞﾝﾄ参加者)</t>
    <rPh sb="2" eb="3">
      <t>タ</t>
    </rPh>
    <rPh sb="8" eb="11">
      <t>サンカシャ</t>
    </rPh>
    <rPh sb="11" eb="12">
      <t>）</t>
    </rPh>
    <phoneticPr fontId="1"/>
  </si>
  <si>
    <t>ｲﾍﾞﾝﾄ参加者</t>
    <rPh sb="5" eb="8">
      <t>サンカシャ</t>
    </rPh>
    <phoneticPr fontId="1"/>
  </si>
  <si>
    <t>国民</t>
    <rPh sb="0" eb="2">
      <t>コクミン</t>
    </rPh>
    <phoneticPr fontId="1"/>
  </si>
  <si>
    <t>ステークホルダー（アウトプット用）</t>
    <rPh sb="15" eb="16">
      <t>ヨウ</t>
    </rPh>
    <phoneticPr fontId="1"/>
  </si>
  <si>
    <t>地域住民</t>
    <rPh sb="0" eb="4">
      <t>チイキジュウミン</t>
    </rPh>
    <phoneticPr fontId="1"/>
  </si>
  <si>
    <t>従業員</t>
    <rPh sb="0" eb="3">
      <t>ジュウギョウイン</t>
    </rPh>
    <phoneticPr fontId="1"/>
  </si>
  <si>
    <t>集計</t>
    <rPh sb="0" eb="2">
      <t>シュウケイ</t>
    </rPh>
    <phoneticPr fontId="1"/>
  </si>
  <si>
    <t>自然体験型
イベント</t>
    <rPh sb="0" eb="2">
      <t>シゼン</t>
    </rPh>
    <rPh sb="2" eb="4">
      <t>タイケン</t>
    </rPh>
    <rPh sb="4" eb="5">
      <t>ガタ</t>
    </rPh>
    <phoneticPr fontId="1"/>
  </si>
  <si>
    <t>自然体験型イベント</t>
    <rPh sb="0" eb="2">
      <t>シゼン</t>
    </rPh>
    <rPh sb="2" eb="5">
      <t>タイケンガタ</t>
    </rPh>
    <phoneticPr fontId="1"/>
  </si>
  <si>
    <t>総計</t>
    <rPh sb="0" eb="2">
      <t>ソウケイ</t>
    </rPh>
    <phoneticPr fontId="1"/>
  </si>
  <si>
    <t>過去</t>
    <rPh sb="0" eb="2">
      <t>カコ</t>
    </rPh>
    <phoneticPr fontId="1"/>
  </si>
  <si>
    <t>将来</t>
    <rPh sb="0" eb="2">
      <t>ショウライ</t>
    </rPh>
    <phoneticPr fontId="1"/>
  </si>
  <si>
    <t>今後の活動期間（年）</t>
    <rPh sb="0" eb="2">
      <t>コンゴ</t>
    </rPh>
    <rPh sb="3" eb="5">
      <t>カツドウ</t>
    </rPh>
    <rPh sb="5" eb="7">
      <t>キカン</t>
    </rPh>
    <phoneticPr fontId="1"/>
  </si>
  <si>
    <t>現在までの活動期間（年）</t>
    <rPh sb="0" eb="2">
      <t>ゲンザイ</t>
    </rPh>
    <rPh sb="5" eb="7">
      <t>カツドウ</t>
    </rPh>
    <rPh sb="7" eb="9">
      <t>キカン</t>
    </rPh>
    <rPh sb="10" eb="11">
      <t>ネン</t>
    </rPh>
    <phoneticPr fontId="1"/>
  </si>
  <si>
    <t>現在までの
活動期間</t>
    <rPh sb="0" eb="2">
      <t>ゲンザイ</t>
    </rPh>
    <rPh sb="6" eb="8">
      <t>カツドウ</t>
    </rPh>
    <rPh sb="8" eb="10">
      <t>キカン</t>
    </rPh>
    <phoneticPr fontId="1"/>
  </si>
  <si>
    <t>今後の
活動期間</t>
    <rPh sb="0" eb="2">
      <t>コンゴ</t>
    </rPh>
    <rPh sb="4" eb="6">
      <t>カツドウ</t>
    </rPh>
    <rPh sb="6" eb="8">
      <t>キカン</t>
    </rPh>
    <phoneticPr fontId="1"/>
  </si>
  <si>
    <t>釧路湿原</t>
    <rPh sb="0" eb="4">
      <t>クシロシツゲン</t>
    </rPh>
    <phoneticPr fontId="1"/>
  </si>
  <si>
    <t>雨竜沼湿原</t>
    <rPh sb="0" eb="3">
      <t>ウリュウヌマ</t>
    </rPh>
    <rPh sb="3" eb="5">
      <t>シツゲン</t>
    </rPh>
    <phoneticPr fontId="1"/>
  </si>
  <si>
    <t>釧路湿原</t>
    <rPh sb="0" eb="4">
      <t>クシロシツゲン</t>
    </rPh>
    <phoneticPr fontId="1"/>
  </si>
  <si>
    <t>阿蘇草原</t>
    <rPh sb="0" eb="4">
      <t>アソソウゲン</t>
    </rPh>
    <phoneticPr fontId="1"/>
  </si>
  <si>
    <t>入力シート②（草地）</t>
    <rPh sb="0" eb="2">
      <t>ニュウリョク</t>
    </rPh>
    <rPh sb="7" eb="9">
      <t>クサチ</t>
    </rPh>
    <phoneticPr fontId="1"/>
  </si>
  <si>
    <t>入力シート②（水田）</t>
    <rPh sb="0" eb="2">
      <t>ニュウリョク</t>
    </rPh>
    <rPh sb="7" eb="9">
      <t>スイデン</t>
    </rPh>
    <phoneticPr fontId="1"/>
  </si>
  <si>
    <t>入力シート②（畑地）</t>
    <rPh sb="0" eb="2">
      <t>ニュウリョク</t>
    </rPh>
    <rPh sb="7" eb="9">
      <t>ハタチ</t>
    </rPh>
    <phoneticPr fontId="1"/>
  </si>
  <si>
    <t>入力シート②（干潟）</t>
    <rPh sb="0" eb="2">
      <t>ニュウリョク</t>
    </rPh>
    <rPh sb="7" eb="9">
      <t>ヒガタ</t>
    </rPh>
    <phoneticPr fontId="1"/>
  </si>
  <si>
    <t>入力シート②（湿原）</t>
    <rPh sb="0" eb="2">
      <t>ニュウリョク</t>
    </rPh>
    <rPh sb="7" eb="9">
      <t>シツゲン</t>
    </rPh>
    <phoneticPr fontId="1"/>
  </si>
  <si>
    <t>食糧供給
（林産物、飲用水）</t>
    <rPh sb="0" eb="4">
      <t>ショクリョウキョウキュウ</t>
    </rPh>
    <rPh sb="6" eb="9">
      <t>リンサンブツ</t>
    </rPh>
    <rPh sb="10" eb="13">
      <t>インヨウスイ</t>
    </rPh>
    <phoneticPr fontId="1"/>
  </si>
  <si>
    <t>生物多様性保全価値</t>
    <rPh sb="0" eb="2">
      <t>セイブツ</t>
    </rPh>
    <rPh sb="2" eb="5">
      <t>タヨウセイ</t>
    </rPh>
    <rPh sb="5" eb="7">
      <t>ホゼン</t>
    </rPh>
    <rPh sb="7" eb="9">
      <t>カチ</t>
    </rPh>
    <phoneticPr fontId="1"/>
  </si>
  <si>
    <t>適切な森林管理</t>
    <rPh sb="0" eb="2">
      <t>テキセツ</t>
    </rPh>
    <rPh sb="3" eb="5">
      <t>シンリン</t>
    </rPh>
    <rPh sb="5" eb="7">
      <t>カンリ</t>
    </rPh>
    <phoneticPr fontId="1"/>
  </si>
  <si>
    <t>ha</t>
    <phoneticPr fontId="1"/>
  </si>
  <si>
    <t>人工林から多様な森林への誘導</t>
    <rPh sb="0" eb="3">
      <t>ジンコウリン</t>
    </rPh>
    <rPh sb="5" eb="7">
      <t>タヨウ</t>
    </rPh>
    <rPh sb="8" eb="10">
      <t>シンリン</t>
    </rPh>
    <rPh sb="12" eb="14">
      <t>ユウドウ</t>
    </rPh>
    <phoneticPr fontId="1"/>
  </si>
  <si>
    <t>荒廃地の森林再生</t>
    <rPh sb="0" eb="3">
      <t>コウハイチ</t>
    </rPh>
    <rPh sb="4" eb="6">
      <t>シンリン</t>
    </rPh>
    <rPh sb="6" eb="8">
      <t>サイセイ</t>
    </rPh>
    <phoneticPr fontId="1"/>
  </si>
  <si>
    <t>※表中の黄色部分に入力してください。</t>
    <rPh sb="1" eb="3">
      <t>ヒョウチュウ</t>
    </rPh>
    <rPh sb="4" eb="6">
      <t>キイロ</t>
    </rPh>
    <rPh sb="6" eb="8">
      <t>ブブン</t>
    </rPh>
    <rPh sb="9" eb="11">
      <t>ニュウリョク</t>
    </rPh>
    <phoneticPr fontId="1"/>
  </si>
  <si>
    <t>ヒートアイランド緩和</t>
    <rPh sb="8" eb="10">
      <t>カンワ</t>
    </rPh>
    <phoneticPr fontId="1"/>
  </si>
  <si>
    <t>※植樹から行う森づくり活動の場合、植樹後すぐには便益が発生しないことに留意が必要。（右欄に年数（1～100）を入力してください）</t>
    <rPh sb="42" eb="44">
      <t>ウラン</t>
    </rPh>
    <rPh sb="45" eb="47">
      <t>ネンスウ</t>
    </rPh>
    <rPh sb="55" eb="57">
      <t>ニュウリョク</t>
    </rPh>
    <phoneticPr fontId="1"/>
  </si>
  <si>
    <t>針葉樹林（人工林）</t>
    <rPh sb="0" eb="2">
      <t>シンヨウ</t>
    </rPh>
    <rPh sb="2" eb="4">
      <t>ジュリン</t>
    </rPh>
    <rPh sb="5" eb="8">
      <t>ジンコウリン</t>
    </rPh>
    <phoneticPr fontId="1"/>
  </si>
  <si>
    <t>針葉樹林（天然林）</t>
    <rPh sb="0" eb="2">
      <t>シンヨウ</t>
    </rPh>
    <rPh sb="2" eb="4">
      <t>ジュリン</t>
    </rPh>
    <rPh sb="5" eb="8">
      <t>テンネンリン</t>
    </rPh>
    <phoneticPr fontId="1"/>
  </si>
  <si>
    <t>※植林活動の場合に入力してください</t>
    <rPh sb="1" eb="3">
      <t>ショクリン</t>
    </rPh>
    <rPh sb="3" eb="5">
      <t>カツドウ</t>
    </rPh>
    <rPh sb="6" eb="8">
      <t>バアイ</t>
    </rPh>
    <rPh sb="9" eb="11">
      <t>ニュウリョク</t>
    </rPh>
    <phoneticPr fontId="1"/>
  </si>
  <si>
    <t>　植林～現在までの経過年数（年）</t>
    <phoneticPr fontId="1"/>
  </si>
  <si>
    <t>　植林～成林までの年数（年）</t>
    <phoneticPr fontId="1"/>
  </si>
  <si>
    <t>多様な生物の生息環境の向上</t>
    <rPh sb="0" eb="2">
      <t>タヨウ</t>
    </rPh>
    <rPh sb="3" eb="5">
      <t>セイブツ</t>
    </rPh>
    <rPh sb="6" eb="8">
      <t>セイソク</t>
    </rPh>
    <rPh sb="8" eb="10">
      <t>カンキョウ</t>
    </rPh>
    <rPh sb="11" eb="13">
      <t>コウジョウ</t>
    </rPh>
    <phoneticPr fontId="1"/>
  </si>
  <si>
    <t>森林の生物多様性の保全</t>
    <rPh sb="0" eb="2">
      <t>シンリン</t>
    </rPh>
    <rPh sb="3" eb="8">
      <t>セイブツタヨウセイ</t>
    </rPh>
    <rPh sb="9" eb="11">
      <t>ホゼン</t>
    </rPh>
    <phoneticPr fontId="1"/>
  </si>
  <si>
    <t>生物多様性保全価値</t>
    <rPh sb="0" eb="7">
      <t>セイブツタヨウセイホゼン</t>
    </rPh>
    <rPh sb="7" eb="9">
      <t>カチ</t>
    </rPh>
    <phoneticPr fontId="1"/>
  </si>
  <si>
    <t>イベントによる参加者のレクリエーション便益</t>
    <rPh sb="7" eb="10">
      <t>サンカシャ</t>
    </rPh>
    <rPh sb="19" eb="21">
      <t>ベンエキ</t>
    </rPh>
    <phoneticPr fontId="1"/>
  </si>
  <si>
    <t>価値の総計</t>
    <rPh sb="0" eb="2">
      <t>カチ</t>
    </rPh>
    <rPh sb="3" eb="5">
      <t>ソウケイ</t>
    </rPh>
    <phoneticPr fontId="1"/>
  </si>
  <si>
    <t>（参　考）活動の規模（面積）が同一の期間における価値の総計</t>
    <rPh sb="1" eb="2">
      <t>サン</t>
    </rPh>
    <rPh sb="3" eb="4">
      <t>コウ</t>
    </rPh>
    <rPh sb="5" eb="7">
      <t>カツドウ</t>
    </rPh>
    <rPh sb="8" eb="10">
      <t>キボ</t>
    </rPh>
    <rPh sb="11" eb="13">
      <t>メンセキ</t>
    </rPh>
    <rPh sb="15" eb="17">
      <t>ドウイツ</t>
    </rPh>
    <rPh sb="18" eb="20">
      <t>キカン</t>
    </rPh>
    <rPh sb="24" eb="26">
      <t>カチ</t>
    </rPh>
    <rPh sb="27" eb="29">
      <t>ソウケイ</t>
    </rPh>
    <phoneticPr fontId="1"/>
  </si>
  <si>
    <t>活動のポイントと活動場所が生み出す便益　※生態系サービス等の便益の一部の評価結果であることに留意</t>
    <rPh sb="0" eb="2">
      <t>カツドウ</t>
    </rPh>
    <rPh sb="8" eb="10">
      <t>カツドウ</t>
    </rPh>
    <rPh sb="10" eb="12">
      <t>バショ</t>
    </rPh>
    <rPh sb="13" eb="14">
      <t>ウ</t>
    </rPh>
    <rPh sb="15" eb="16">
      <t>ダ</t>
    </rPh>
    <rPh sb="17" eb="19">
      <t>ベンエキ</t>
    </rPh>
    <rPh sb="21" eb="24">
      <t>セイタイケイ</t>
    </rPh>
    <rPh sb="28" eb="29">
      <t>トウ</t>
    </rPh>
    <rPh sb="30" eb="32">
      <t>ベンエキ</t>
    </rPh>
    <rPh sb="33" eb="35">
      <t>イチブ</t>
    </rPh>
    <rPh sb="36" eb="38">
      <t>ヒョウカ</t>
    </rPh>
    <rPh sb="38" eb="40">
      <t>ケッカ</t>
    </rPh>
    <rPh sb="46" eb="48">
      <t>リュウイ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</si>
</sst>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vertAlign val="subscript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vertAlign val="superscript"/>
      <sz val="10"/>
      <color theme="1"/>
      <name val="メイリオ"/>
      <family val="3"/>
      <charset val="128"/>
    </font>
    <font>
      <b/>
      <vertAlign val="subscript"/>
      <sz val="10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FE4F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7" borderId="0" xfId="0" applyFont="1" applyFill="1">
      <alignment vertical="center"/>
    </xf>
    <xf numFmtId="0" fontId="8" fillId="7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2" xfId="0" applyFont="1" applyFill="1" applyBorder="1">
      <alignment vertical="center"/>
    </xf>
    <xf numFmtId="38" fontId="11" fillId="0" borderId="2" xfId="1" applyFont="1" applyBorder="1">
      <alignment vertical="center"/>
    </xf>
    <xf numFmtId="0" fontId="11" fillId="0" borderId="5" xfId="0" applyFont="1" applyBorder="1">
      <alignment vertical="center"/>
    </xf>
    <xf numFmtId="0" fontId="11" fillId="0" borderId="10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3" xfId="0" applyFont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38" fontId="0" fillId="0" borderId="0" xfId="0" applyNumberFormat="1">
      <alignment vertical="center"/>
    </xf>
    <xf numFmtId="0" fontId="7" fillId="8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2" fillId="9" borderId="0" xfId="0" applyFont="1" applyFill="1" applyBorder="1">
      <alignment vertical="center"/>
    </xf>
    <xf numFmtId="0" fontId="12" fillId="9" borderId="0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right" vertical="center"/>
    </xf>
    <xf numFmtId="0" fontId="11" fillId="0" borderId="2" xfId="0" applyFont="1" applyFill="1" applyBorder="1">
      <alignment vertical="center"/>
    </xf>
    <xf numFmtId="38" fontId="11" fillId="0" borderId="2" xfId="1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7" fillId="0" borderId="0" xfId="0" applyFont="1" applyBorder="1">
      <alignment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11" fillId="10" borderId="1" xfId="0" applyFont="1" applyFill="1" applyBorder="1" applyAlignment="1">
      <alignment vertical="center" wrapText="1"/>
    </xf>
    <xf numFmtId="0" fontId="11" fillId="10" borderId="2" xfId="0" applyFont="1" applyFill="1" applyBorder="1" applyAlignment="1">
      <alignment vertical="center" wrapText="1"/>
    </xf>
    <xf numFmtId="38" fontId="11" fillId="10" borderId="2" xfId="1" applyFont="1" applyFill="1" applyBorder="1">
      <alignment vertical="center"/>
    </xf>
    <xf numFmtId="0" fontId="11" fillId="10" borderId="1" xfId="0" applyFont="1" applyFill="1" applyBorder="1">
      <alignment vertical="center"/>
    </xf>
    <xf numFmtId="0" fontId="11" fillId="10" borderId="2" xfId="0" applyFont="1" applyFill="1" applyBorder="1">
      <alignment vertical="center"/>
    </xf>
    <xf numFmtId="0" fontId="7" fillId="10" borderId="1" xfId="0" applyFont="1" applyFill="1" applyBorder="1">
      <alignment vertical="center"/>
    </xf>
    <xf numFmtId="0" fontId="16" fillId="0" borderId="4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9" fontId="11" fillId="10" borderId="2" xfId="2" applyFont="1" applyFill="1" applyBorder="1">
      <alignment vertical="center"/>
    </xf>
    <xf numFmtId="0" fontId="17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8" fillId="11" borderId="8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8" fillId="11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2" xfId="0" applyFont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7" fillId="5" borderId="11" xfId="0" applyFont="1" applyFill="1" applyBorder="1">
      <alignment vertical="center"/>
    </xf>
    <xf numFmtId="0" fontId="10" fillId="3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6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colors>
    <mruColors>
      <color rgb="FFE1CCF0"/>
      <color rgb="FFEFE4F8"/>
      <color rgb="FFEADBF5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M$6" lockText="1"/>
</file>

<file path=xl/ctrlProps/ctrlProp10.xml><?xml version="1.0" encoding="utf-8"?>
<formControlPr xmlns="http://schemas.microsoft.com/office/spreadsheetml/2009/9/main" objectType="CheckBox" checked="Checked" fmlaLink="$M$24" lockText="1"/>
</file>

<file path=xl/ctrlProps/ctrlProp11.xml><?xml version="1.0" encoding="utf-8"?>
<formControlPr xmlns="http://schemas.microsoft.com/office/spreadsheetml/2009/9/main" objectType="CheckBox" checked="Checked" fmlaLink="$M$25" lockText="1"/>
</file>

<file path=xl/ctrlProps/ctrlProp12.xml><?xml version="1.0" encoding="utf-8"?>
<formControlPr xmlns="http://schemas.microsoft.com/office/spreadsheetml/2009/9/main" objectType="CheckBox" checked="Checked" fmlaLink="$M$26" lockText="1"/>
</file>

<file path=xl/ctrlProps/ctrlProp13.xml><?xml version="1.0" encoding="utf-8"?>
<formControlPr xmlns="http://schemas.microsoft.com/office/spreadsheetml/2009/9/main" objectType="CheckBox" checked="Checked" fmlaLink="$M$27" lockText="1"/>
</file>

<file path=xl/ctrlProps/ctrlProp14.xml><?xml version="1.0" encoding="utf-8"?>
<formControlPr xmlns="http://schemas.microsoft.com/office/spreadsheetml/2009/9/main" objectType="CheckBox" checked="Checked" fmlaLink="$M$32" lockText="1"/>
</file>

<file path=xl/ctrlProps/ctrlProp15.xml><?xml version="1.0" encoding="utf-8"?>
<formControlPr xmlns="http://schemas.microsoft.com/office/spreadsheetml/2009/9/main" objectType="CheckBox" checked="Checked" fmlaLink="$M$36" lockText="1"/>
</file>

<file path=xl/ctrlProps/ctrlProp16.xml><?xml version="1.0" encoding="utf-8"?>
<formControlPr xmlns="http://schemas.microsoft.com/office/spreadsheetml/2009/9/main" objectType="CheckBox" checked="Checked" fmlaLink="$M$33" lockText="1"/>
</file>

<file path=xl/ctrlProps/ctrlProp17.xml><?xml version="1.0" encoding="utf-8"?>
<formControlPr xmlns="http://schemas.microsoft.com/office/spreadsheetml/2009/9/main" objectType="CheckBox" checked="Checked" fmlaLink="$M$28" lockText="1"/>
</file>

<file path=xl/ctrlProps/ctrlProp18.xml><?xml version="1.0" encoding="utf-8"?>
<formControlPr xmlns="http://schemas.microsoft.com/office/spreadsheetml/2009/9/main" objectType="CheckBox" checked="Checked" fmlaLink="$M$34" lockText="1"/>
</file>

<file path=xl/ctrlProps/ctrlProp19.xml><?xml version="1.0" encoding="utf-8"?>
<formControlPr xmlns="http://schemas.microsoft.com/office/spreadsheetml/2009/9/main" objectType="CheckBox" checked="Checked" fmlaLink="$M$35" lockText="1"/>
</file>

<file path=xl/ctrlProps/ctrlProp2.xml><?xml version="1.0" encoding="utf-8"?>
<formControlPr xmlns="http://schemas.microsoft.com/office/spreadsheetml/2009/9/main" objectType="CheckBox" checked="Checked" fmlaLink="$M$11" lockText="1"/>
</file>

<file path=xl/ctrlProps/ctrlProp20.xml><?xml version="1.0" encoding="utf-8"?>
<formControlPr xmlns="http://schemas.microsoft.com/office/spreadsheetml/2009/9/main" objectType="CheckBox" checked="Checked" fmlaLink="$M$37" lockText="1"/>
</file>

<file path=xl/ctrlProps/ctrlProp21.xml><?xml version="1.0" encoding="utf-8"?>
<formControlPr xmlns="http://schemas.microsoft.com/office/spreadsheetml/2009/9/main" objectType="CheckBox" checked="Checked" fmlaLink="$M$17" lockText="1"/>
</file>

<file path=xl/ctrlProps/ctrlProp22.xml><?xml version="1.0" encoding="utf-8"?>
<formControlPr xmlns="http://schemas.microsoft.com/office/spreadsheetml/2009/9/main" objectType="CheckBox" checked="Checked" fmlaLink="$M$29" lockText="1"/>
</file>

<file path=xl/ctrlProps/ctrlProp23.xml><?xml version="1.0" encoding="utf-8"?>
<formControlPr xmlns="http://schemas.microsoft.com/office/spreadsheetml/2009/9/main" objectType="CheckBox" checked="Checked" fmlaLink="$M$30" lockText="1"/>
</file>

<file path=xl/ctrlProps/ctrlProp24.xml><?xml version="1.0" encoding="utf-8"?>
<formControlPr xmlns="http://schemas.microsoft.com/office/spreadsheetml/2009/9/main" objectType="CheckBox" checked="Checked" fmlaLink="$M$31" lockText="1"/>
</file>

<file path=xl/ctrlProps/ctrlProp25.xml><?xml version="1.0" encoding="utf-8"?>
<formControlPr xmlns="http://schemas.microsoft.com/office/spreadsheetml/2009/9/main" objectType="CheckBox" checked="Checked" fmlaLink="$M$6" lockText="1"/>
</file>

<file path=xl/ctrlProps/ctrlProp26.xml><?xml version="1.0" encoding="utf-8"?>
<formControlPr xmlns="http://schemas.microsoft.com/office/spreadsheetml/2009/9/main" objectType="CheckBox" checked="Checked" fmlaLink="$M$11" lockText="1"/>
</file>

<file path=xl/ctrlProps/ctrlProp27.xml><?xml version="1.0" encoding="utf-8"?>
<formControlPr xmlns="http://schemas.microsoft.com/office/spreadsheetml/2009/9/main" objectType="CheckBox" checked="Checked" fmlaLink="$M$12" lockText="1"/>
</file>

<file path=xl/ctrlProps/ctrlProp28.xml><?xml version="1.0" encoding="utf-8"?>
<formControlPr xmlns="http://schemas.microsoft.com/office/spreadsheetml/2009/9/main" objectType="CheckBox" checked="Checked" fmlaLink="$M$16" lockText="1"/>
</file>

<file path=xl/ctrlProps/ctrlProp29.xml><?xml version="1.0" encoding="utf-8"?>
<formControlPr xmlns="http://schemas.microsoft.com/office/spreadsheetml/2009/9/main" objectType="CheckBox" checked="Checked" fmlaLink="$M$13" lockText="1"/>
</file>

<file path=xl/ctrlProps/ctrlProp3.xml><?xml version="1.0" encoding="utf-8"?>
<formControlPr xmlns="http://schemas.microsoft.com/office/spreadsheetml/2009/9/main" objectType="CheckBox" checked="Checked" fmlaLink="$M$16" lockText="1"/>
</file>

<file path=xl/ctrlProps/ctrlProp30.xml><?xml version="1.0" encoding="utf-8"?>
<formControlPr xmlns="http://schemas.microsoft.com/office/spreadsheetml/2009/9/main" objectType="CheckBox" checked="Checked" fmlaLink="$M$14" lockText="1"/>
</file>

<file path=xl/ctrlProps/ctrlProp31.xml><?xml version="1.0" encoding="utf-8"?>
<formControlPr xmlns="http://schemas.microsoft.com/office/spreadsheetml/2009/9/main" objectType="CheckBox" checked="Checked" fmlaLink="$M$15" lockText="1"/>
</file>

<file path=xl/ctrlProps/ctrlProp32.xml><?xml version="1.0" encoding="utf-8"?>
<formControlPr xmlns="http://schemas.microsoft.com/office/spreadsheetml/2009/9/main" objectType="CheckBox" checked="Checked" fmlaLink="$M$17" lockText="1"/>
</file>

<file path=xl/ctrlProps/ctrlProp33.xml><?xml version="1.0" encoding="utf-8"?>
<formControlPr xmlns="http://schemas.microsoft.com/office/spreadsheetml/2009/9/main" objectType="CheckBox" checked="Checked" fmlaLink="$M$6" lockText="1"/>
</file>

<file path=xl/ctrlProps/ctrlProp34.xml><?xml version="1.0" encoding="utf-8"?>
<formControlPr xmlns="http://schemas.microsoft.com/office/spreadsheetml/2009/9/main" objectType="CheckBox" checked="Checked" fmlaLink="$M$11" lockText="1"/>
</file>

<file path=xl/ctrlProps/ctrlProp35.xml><?xml version="1.0" encoding="utf-8"?>
<formControlPr xmlns="http://schemas.microsoft.com/office/spreadsheetml/2009/9/main" objectType="CheckBox" checked="Checked" fmlaLink="$M$13" lockText="1"/>
</file>

<file path=xl/ctrlProps/ctrlProp36.xml><?xml version="1.0" encoding="utf-8"?>
<formControlPr xmlns="http://schemas.microsoft.com/office/spreadsheetml/2009/9/main" objectType="CheckBox" checked="Checked" fmlaLink="$M$14" lockText="1"/>
</file>

<file path=xl/ctrlProps/ctrlProp37.xml><?xml version="1.0" encoding="utf-8"?>
<formControlPr xmlns="http://schemas.microsoft.com/office/spreadsheetml/2009/9/main" objectType="CheckBox" checked="Checked" fmlaLink="$M$15" lockText="1"/>
</file>

<file path=xl/ctrlProps/ctrlProp38.xml><?xml version="1.0" encoding="utf-8"?>
<formControlPr xmlns="http://schemas.microsoft.com/office/spreadsheetml/2009/9/main" objectType="CheckBox" checked="Checked" fmlaLink="$M$16" lockText="1"/>
</file>

<file path=xl/ctrlProps/ctrlProp39.xml><?xml version="1.0" encoding="utf-8"?>
<formControlPr xmlns="http://schemas.microsoft.com/office/spreadsheetml/2009/9/main" objectType="CheckBox" checked="Checked" fmlaLink="$M$17" lockText="1"/>
</file>

<file path=xl/ctrlProps/ctrlProp4.xml><?xml version="1.0" encoding="utf-8"?>
<formControlPr xmlns="http://schemas.microsoft.com/office/spreadsheetml/2009/9/main" objectType="CheckBox" checked="Checked" fmlaLink="$M$18" lockText="1"/>
</file>

<file path=xl/ctrlProps/ctrlProp40.xml><?xml version="1.0" encoding="utf-8"?>
<formControlPr xmlns="http://schemas.microsoft.com/office/spreadsheetml/2009/9/main" objectType="CheckBox" checked="Checked" fmlaLink="$M$18" lockText="1"/>
</file>

<file path=xl/ctrlProps/ctrlProp41.xml><?xml version="1.0" encoding="utf-8"?>
<formControlPr xmlns="http://schemas.microsoft.com/office/spreadsheetml/2009/9/main" objectType="CheckBox" checked="Checked" fmlaLink="$M$22" lockText="1"/>
</file>

<file path=xl/ctrlProps/ctrlProp42.xml><?xml version="1.0" encoding="utf-8"?>
<formControlPr xmlns="http://schemas.microsoft.com/office/spreadsheetml/2009/9/main" objectType="CheckBox" checked="Checked" fmlaLink="$M$19" lockText="1"/>
</file>

<file path=xl/ctrlProps/ctrlProp43.xml><?xml version="1.0" encoding="utf-8"?>
<formControlPr xmlns="http://schemas.microsoft.com/office/spreadsheetml/2009/9/main" objectType="CheckBox" checked="Checked" fmlaLink="$M$20" lockText="1"/>
</file>

<file path=xl/ctrlProps/ctrlProp44.xml><?xml version="1.0" encoding="utf-8"?>
<formControlPr xmlns="http://schemas.microsoft.com/office/spreadsheetml/2009/9/main" objectType="CheckBox" checked="Checked" fmlaLink="$M$21" lockText="1"/>
</file>

<file path=xl/ctrlProps/ctrlProp45.xml><?xml version="1.0" encoding="utf-8"?>
<formControlPr xmlns="http://schemas.microsoft.com/office/spreadsheetml/2009/9/main" objectType="CheckBox" checked="Checked" fmlaLink="$M$23" lockText="1"/>
</file>

<file path=xl/ctrlProps/ctrlProp46.xml><?xml version="1.0" encoding="utf-8"?>
<formControlPr xmlns="http://schemas.microsoft.com/office/spreadsheetml/2009/9/main" objectType="CheckBox" checked="Checked" fmlaLink="$M$12" lockText="1"/>
</file>

<file path=xl/ctrlProps/ctrlProp47.xml><?xml version="1.0" encoding="utf-8"?>
<formControlPr xmlns="http://schemas.microsoft.com/office/spreadsheetml/2009/9/main" objectType="CheckBox" checked="Checked" fmlaLink="$M$6" lockText="1"/>
</file>

<file path=xl/ctrlProps/ctrlProp48.xml><?xml version="1.0" encoding="utf-8"?>
<formControlPr xmlns="http://schemas.microsoft.com/office/spreadsheetml/2009/9/main" objectType="CheckBox" checked="Checked" fmlaLink="$M$11" lockText="1"/>
</file>

<file path=xl/ctrlProps/ctrlProp49.xml><?xml version="1.0" encoding="utf-8"?>
<formControlPr xmlns="http://schemas.microsoft.com/office/spreadsheetml/2009/9/main" objectType="CheckBox" checked="Checked" fmlaLink="$M$12" lockText="1"/>
</file>

<file path=xl/ctrlProps/ctrlProp5.xml><?xml version="1.0" encoding="utf-8"?>
<formControlPr xmlns="http://schemas.microsoft.com/office/spreadsheetml/2009/9/main" objectType="CheckBox" checked="Checked" fmlaLink="$M$19" lockText="1"/>
</file>

<file path=xl/ctrlProps/ctrlProp50.xml><?xml version="1.0" encoding="utf-8"?>
<formControlPr xmlns="http://schemas.microsoft.com/office/spreadsheetml/2009/9/main" objectType="CheckBox" checked="Checked" fmlaLink="$M$13" lockText="1"/>
</file>

<file path=xl/ctrlProps/ctrlProp51.xml><?xml version="1.0" encoding="utf-8"?>
<formControlPr xmlns="http://schemas.microsoft.com/office/spreadsheetml/2009/9/main" objectType="CheckBox" checked="Checked" fmlaLink="$M$14" lockText="1"/>
</file>

<file path=xl/ctrlProps/ctrlProp52.xml><?xml version="1.0" encoding="utf-8"?>
<formControlPr xmlns="http://schemas.microsoft.com/office/spreadsheetml/2009/9/main" objectType="CheckBox" checked="Checked" fmlaLink="$M$18" lockText="1"/>
</file>

<file path=xl/ctrlProps/ctrlProp53.xml><?xml version="1.0" encoding="utf-8"?>
<formControlPr xmlns="http://schemas.microsoft.com/office/spreadsheetml/2009/9/main" objectType="CheckBox" checked="Checked" fmlaLink="$M$15" lockText="1"/>
</file>

<file path=xl/ctrlProps/ctrlProp54.xml><?xml version="1.0" encoding="utf-8"?>
<formControlPr xmlns="http://schemas.microsoft.com/office/spreadsheetml/2009/9/main" objectType="CheckBox" checked="Checked" fmlaLink="$M$16" lockText="1"/>
</file>

<file path=xl/ctrlProps/ctrlProp55.xml><?xml version="1.0" encoding="utf-8"?>
<formControlPr xmlns="http://schemas.microsoft.com/office/spreadsheetml/2009/9/main" objectType="CheckBox" checked="Checked" fmlaLink="$M$17" lockText="1"/>
</file>

<file path=xl/ctrlProps/ctrlProp56.xml><?xml version="1.0" encoding="utf-8"?>
<formControlPr xmlns="http://schemas.microsoft.com/office/spreadsheetml/2009/9/main" objectType="CheckBox" checked="Checked" fmlaLink="$M$19" lockText="1"/>
</file>

<file path=xl/ctrlProps/ctrlProp57.xml><?xml version="1.0" encoding="utf-8"?>
<formControlPr xmlns="http://schemas.microsoft.com/office/spreadsheetml/2009/9/main" objectType="CheckBox" checked="Checked" fmlaLink="$M$6" lockText="1"/>
</file>

<file path=xl/ctrlProps/ctrlProp58.xml><?xml version="1.0" encoding="utf-8"?>
<formControlPr xmlns="http://schemas.microsoft.com/office/spreadsheetml/2009/9/main" objectType="CheckBox" checked="Checked" fmlaLink="$M$11" lockText="1"/>
</file>

<file path=xl/ctrlProps/ctrlProp59.xml><?xml version="1.0" encoding="utf-8"?>
<formControlPr xmlns="http://schemas.microsoft.com/office/spreadsheetml/2009/9/main" objectType="CheckBox" checked="Checked" fmlaLink="$M$14" lockText="1"/>
</file>

<file path=xl/ctrlProps/ctrlProp6.xml><?xml version="1.0" encoding="utf-8"?>
<formControlPr xmlns="http://schemas.microsoft.com/office/spreadsheetml/2009/9/main" objectType="CheckBox" checked="Checked" fmlaLink="$M$20" lockText="1"/>
</file>

<file path=xl/ctrlProps/ctrlProp60.xml><?xml version="1.0" encoding="utf-8"?>
<formControlPr xmlns="http://schemas.microsoft.com/office/spreadsheetml/2009/9/main" objectType="CheckBox" checked="Checked" fmlaLink="$M$18" lockText="1"/>
</file>

<file path=xl/ctrlProps/ctrlProp61.xml><?xml version="1.0" encoding="utf-8"?>
<formControlPr xmlns="http://schemas.microsoft.com/office/spreadsheetml/2009/9/main" objectType="CheckBox" checked="Checked" fmlaLink="$M$15" lockText="1"/>
</file>

<file path=xl/ctrlProps/ctrlProp62.xml><?xml version="1.0" encoding="utf-8"?>
<formControlPr xmlns="http://schemas.microsoft.com/office/spreadsheetml/2009/9/main" objectType="CheckBox" checked="Checked" fmlaLink="$M$12" lockText="1"/>
</file>

<file path=xl/ctrlProps/ctrlProp63.xml><?xml version="1.0" encoding="utf-8"?>
<formControlPr xmlns="http://schemas.microsoft.com/office/spreadsheetml/2009/9/main" objectType="CheckBox" checked="Checked" fmlaLink="$M$16" lockText="1"/>
</file>

<file path=xl/ctrlProps/ctrlProp64.xml><?xml version="1.0" encoding="utf-8"?>
<formControlPr xmlns="http://schemas.microsoft.com/office/spreadsheetml/2009/9/main" objectType="CheckBox" checked="Checked" fmlaLink="$M$17" lockText="1"/>
</file>

<file path=xl/ctrlProps/ctrlProp65.xml><?xml version="1.0" encoding="utf-8"?>
<formControlPr xmlns="http://schemas.microsoft.com/office/spreadsheetml/2009/9/main" objectType="CheckBox" checked="Checked" fmlaLink="$M$19" lockText="1"/>
</file>

<file path=xl/ctrlProps/ctrlProp66.xml><?xml version="1.0" encoding="utf-8"?>
<formControlPr xmlns="http://schemas.microsoft.com/office/spreadsheetml/2009/9/main" objectType="CheckBox" checked="Checked" fmlaLink="$M$13" lockText="1"/>
</file>

<file path=xl/ctrlProps/ctrlProp67.xml><?xml version="1.0" encoding="utf-8"?>
<formControlPr xmlns="http://schemas.microsoft.com/office/spreadsheetml/2009/9/main" objectType="CheckBox" checked="Checked" fmlaLink="$N$6" lockText="1"/>
</file>

<file path=xl/ctrlProps/ctrlProp68.xml><?xml version="1.0" encoding="utf-8"?>
<formControlPr xmlns="http://schemas.microsoft.com/office/spreadsheetml/2009/9/main" objectType="CheckBox" checked="Checked" fmlaLink="$N$7" lockText="1"/>
</file>

<file path=xl/ctrlProps/ctrlProp69.xml><?xml version="1.0" encoding="utf-8"?>
<formControlPr xmlns="http://schemas.microsoft.com/office/spreadsheetml/2009/9/main" objectType="CheckBox" checked="Checked" fmlaLink="$N$8" lockText="1"/>
</file>

<file path=xl/ctrlProps/ctrlProp7.xml><?xml version="1.0" encoding="utf-8"?>
<formControlPr xmlns="http://schemas.microsoft.com/office/spreadsheetml/2009/9/main" objectType="CheckBox" checked="Checked" fmlaLink="$M$21" lockText="1"/>
</file>

<file path=xl/ctrlProps/ctrlProp70.xml><?xml version="1.0" encoding="utf-8"?>
<formControlPr xmlns="http://schemas.microsoft.com/office/spreadsheetml/2009/9/main" objectType="CheckBox" checked="Checked" fmlaLink="$N$9" lockText="1"/>
</file>

<file path=xl/ctrlProps/ctrlProp71.xml><?xml version="1.0" encoding="utf-8"?>
<formControlPr xmlns="http://schemas.microsoft.com/office/spreadsheetml/2009/9/main" objectType="CheckBox" checked="Checked" fmlaLink="$N$10" lockText="1"/>
</file>

<file path=xl/ctrlProps/ctrlProp72.xml><?xml version="1.0" encoding="utf-8"?>
<formControlPr xmlns="http://schemas.microsoft.com/office/spreadsheetml/2009/9/main" objectType="CheckBox" checked="Checked" fmlaLink="$N$11" lockText="1"/>
</file>

<file path=xl/ctrlProps/ctrlProp73.xml><?xml version="1.0" encoding="utf-8"?>
<formControlPr xmlns="http://schemas.microsoft.com/office/spreadsheetml/2009/9/main" objectType="CheckBox" checked="Checked" fmlaLink="$N$13" lockText="1"/>
</file>

<file path=xl/ctrlProps/ctrlProp74.xml><?xml version="1.0" encoding="utf-8"?>
<formControlPr xmlns="http://schemas.microsoft.com/office/spreadsheetml/2009/9/main" objectType="CheckBox" checked="Checked" fmlaLink="$N$17" lockText="1"/>
</file>

<file path=xl/ctrlProps/ctrlProp75.xml><?xml version="1.0" encoding="utf-8"?>
<formControlPr xmlns="http://schemas.microsoft.com/office/spreadsheetml/2009/9/main" objectType="CheckBox" checked="Checked" fmlaLink="$N$21" lockText="1"/>
</file>

<file path=xl/ctrlProps/ctrlProp76.xml><?xml version="1.0" encoding="utf-8"?>
<formControlPr xmlns="http://schemas.microsoft.com/office/spreadsheetml/2009/9/main" objectType="CheckBox" checked="Checked" fmlaLink="$N$18" lockText="1"/>
</file>

<file path=xl/ctrlProps/ctrlProp77.xml><?xml version="1.0" encoding="utf-8"?>
<formControlPr xmlns="http://schemas.microsoft.com/office/spreadsheetml/2009/9/main" objectType="CheckBox" checked="Checked" fmlaLink="$N$14" lockText="1"/>
</file>

<file path=xl/ctrlProps/ctrlProp78.xml><?xml version="1.0" encoding="utf-8"?>
<formControlPr xmlns="http://schemas.microsoft.com/office/spreadsheetml/2009/9/main" objectType="CheckBox" checked="Checked" fmlaLink="$N$19" lockText="1"/>
</file>

<file path=xl/ctrlProps/ctrlProp79.xml><?xml version="1.0" encoding="utf-8"?>
<formControlPr xmlns="http://schemas.microsoft.com/office/spreadsheetml/2009/9/main" objectType="CheckBox" checked="Checked" fmlaLink="$N$20" lockText="1"/>
</file>

<file path=xl/ctrlProps/ctrlProp8.xml><?xml version="1.0" encoding="utf-8"?>
<formControlPr xmlns="http://schemas.microsoft.com/office/spreadsheetml/2009/9/main" objectType="CheckBox" checked="Checked" fmlaLink="$M$22" lockText="1"/>
</file>

<file path=xl/ctrlProps/ctrlProp80.xml><?xml version="1.0" encoding="utf-8"?>
<formControlPr xmlns="http://schemas.microsoft.com/office/spreadsheetml/2009/9/main" objectType="CheckBox" checked="Checked" fmlaLink="$N$22" lockText="1"/>
</file>

<file path=xl/ctrlProps/ctrlProp81.xml><?xml version="1.0" encoding="utf-8"?>
<formControlPr xmlns="http://schemas.microsoft.com/office/spreadsheetml/2009/9/main" objectType="CheckBox" checked="Checked" fmlaLink="$N$16" lockText="1"/>
</file>

<file path=xl/ctrlProps/ctrlProp82.xml><?xml version="1.0" encoding="utf-8"?>
<formControlPr xmlns="http://schemas.microsoft.com/office/spreadsheetml/2009/9/main" objectType="CheckBox" checked="Checked" fmlaLink="$N$12" lockText="1"/>
</file>

<file path=xl/ctrlProps/ctrlProp83.xml><?xml version="1.0" encoding="utf-8"?>
<formControlPr xmlns="http://schemas.microsoft.com/office/spreadsheetml/2009/9/main" objectType="CheckBox" checked="Checked" fmlaLink="$N$15" lockText="1"/>
</file>

<file path=xl/ctrlProps/ctrlProp9.xml><?xml version="1.0" encoding="utf-8"?>
<formControlPr xmlns="http://schemas.microsoft.com/office/spreadsheetml/2009/9/main" objectType="CheckBox" checked="Checked" fmlaLink="$M$23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228600</xdr:rowOff>
        </xdr:from>
        <xdr:to>
          <xdr:col>0</xdr:col>
          <xdr:colOff>314325</xdr:colOff>
          <xdr:row>7</xdr:row>
          <xdr:rowOff>228600</xdr:rowOff>
        </xdr:to>
        <xdr:sp macro=""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219075</xdr:rowOff>
        </xdr:from>
        <xdr:to>
          <xdr:col>0</xdr:col>
          <xdr:colOff>342900</xdr:colOff>
          <xdr:row>12</xdr:row>
          <xdr:rowOff>209550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9525</xdr:rowOff>
        </xdr:from>
        <xdr:to>
          <xdr:col>0</xdr:col>
          <xdr:colOff>304800</xdr:colOff>
          <xdr:row>16</xdr:row>
          <xdr:rowOff>0</xdr:rowOff>
        </xdr:to>
        <xdr:sp macro="" textlink="">
          <xdr:nvSpPr>
            <xdr:cNvPr id="4113" name="チェック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9525</xdr:rowOff>
        </xdr:from>
        <xdr:to>
          <xdr:col>0</xdr:col>
          <xdr:colOff>314325</xdr:colOff>
          <xdr:row>18</xdr:row>
          <xdr:rowOff>0</xdr:rowOff>
        </xdr:to>
        <xdr:sp macro="" textlink="">
          <xdr:nvSpPr>
            <xdr:cNvPr id="4114" name="チェック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9525</xdr:rowOff>
        </xdr:from>
        <xdr:to>
          <xdr:col>0</xdr:col>
          <xdr:colOff>295275</xdr:colOff>
          <xdr:row>19</xdr:row>
          <xdr:rowOff>0</xdr:rowOff>
        </xdr:to>
        <xdr:sp macro="" textlink="">
          <xdr:nvSpPr>
            <xdr:cNvPr id="4115" name="チェック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</xdr:row>
          <xdr:rowOff>9525</xdr:rowOff>
        </xdr:from>
        <xdr:to>
          <xdr:col>0</xdr:col>
          <xdr:colOff>314325</xdr:colOff>
          <xdr:row>20</xdr:row>
          <xdr:rowOff>0</xdr:rowOff>
        </xdr:to>
        <xdr:sp macro="" textlink="">
          <xdr:nvSpPr>
            <xdr:cNvPr id="4116" name="チェック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9525</xdr:rowOff>
        </xdr:from>
        <xdr:to>
          <xdr:col>0</xdr:col>
          <xdr:colOff>304800</xdr:colOff>
          <xdr:row>21</xdr:row>
          <xdr:rowOff>0</xdr:rowOff>
        </xdr:to>
        <xdr:sp macro="" textlink="">
          <xdr:nvSpPr>
            <xdr:cNvPr id="4117" name="チェック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28575</xdr:rowOff>
        </xdr:from>
        <xdr:to>
          <xdr:col>0</xdr:col>
          <xdr:colOff>304800</xdr:colOff>
          <xdr:row>22</xdr:row>
          <xdr:rowOff>19050</xdr:rowOff>
        </xdr:to>
        <xdr:sp macro="" textlink="">
          <xdr:nvSpPr>
            <xdr:cNvPr id="4118" name="チェック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</xdr:row>
          <xdr:rowOff>9525</xdr:rowOff>
        </xdr:from>
        <xdr:to>
          <xdr:col>0</xdr:col>
          <xdr:colOff>285750</xdr:colOff>
          <xdr:row>23</xdr:row>
          <xdr:rowOff>0</xdr:rowOff>
        </xdr:to>
        <xdr:sp macro=""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</xdr:row>
          <xdr:rowOff>9525</xdr:rowOff>
        </xdr:from>
        <xdr:to>
          <xdr:col>0</xdr:col>
          <xdr:colOff>304800</xdr:colOff>
          <xdr:row>24</xdr:row>
          <xdr:rowOff>0</xdr:rowOff>
        </xdr:to>
        <xdr:sp macro="" textlink="">
          <xdr:nvSpPr>
            <xdr:cNvPr id="4122" name="チェック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</xdr:row>
          <xdr:rowOff>9525</xdr:rowOff>
        </xdr:from>
        <xdr:to>
          <xdr:col>0</xdr:col>
          <xdr:colOff>304800</xdr:colOff>
          <xdr:row>25</xdr:row>
          <xdr:rowOff>0</xdr:rowOff>
        </xdr:to>
        <xdr:sp macro="" textlink="">
          <xdr:nvSpPr>
            <xdr:cNvPr id="4123" name="チェック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</xdr:row>
          <xdr:rowOff>9525</xdr:rowOff>
        </xdr:from>
        <xdr:to>
          <xdr:col>0</xdr:col>
          <xdr:colOff>304800</xdr:colOff>
          <xdr:row>26</xdr:row>
          <xdr:rowOff>0</xdr:rowOff>
        </xdr:to>
        <xdr:sp macro="" textlink="">
          <xdr:nvSpPr>
            <xdr:cNvPr id="4124" name="チェック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</xdr:row>
          <xdr:rowOff>9525</xdr:rowOff>
        </xdr:from>
        <xdr:to>
          <xdr:col>0</xdr:col>
          <xdr:colOff>314325</xdr:colOff>
          <xdr:row>27</xdr:row>
          <xdr:rowOff>0</xdr:rowOff>
        </xdr:to>
        <xdr:sp macro="" textlink="">
          <xdr:nvSpPr>
            <xdr:cNvPr id="4125" name="チェック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</xdr:row>
          <xdr:rowOff>9525</xdr:rowOff>
        </xdr:from>
        <xdr:to>
          <xdr:col>0</xdr:col>
          <xdr:colOff>295275</xdr:colOff>
          <xdr:row>32</xdr:row>
          <xdr:rowOff>0</xdr:rowOff>
        </xdr:to>
        <xdr:sp macro="" textlink="">
          <xdr:nvSpPr>
            <xdr:cNvPr id="4126" name="チェック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</xdr:row>
          <xdr:rowOff>9525</xdr:rowOff>
        </xdr:from>
        <xdr:to>
          <xdr:col>0</xdr:col>
          <xdr:colOff>304800</xdr:colOff>
          <xdr:row>36</xdr:row>
          <xdr:rowOff>0</xdr:rowOff>
        </xdr:to>
        <xdr:sp macro="" textlink="">
          <xdr:nvSpPr>
            <xdr:cNvPr id="4129" name="チェック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</xdr:row>
          <xdr:rowOff>0</xdr:rowOff>
        </xdr:from>
        <xdr:to>
          <xdr:col>0</xdr:col>
          <xdr:colOff>333375</xdr:colOff>
          <xdr:row>32</xdr:row>
          <xdr:rowOff>238125</xdr:rowOff>
        </xdr:to>
        <xdr:sp macro="" textlink="">
          <xdr:nvSpPr>
            <xdr:cNvPr id="4139" name="チェック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</xdr:row>
          <xdr:rowOff>238125</xdr:rowOff>
        </xdr:from>
        <xdr:to>
          <xdr:col>0</xdr:col>
          <xdr:colOff>314325</xdr:colOff>
          <xdr:row>27</xdr:row>
          <xdr:rowOff>228600</xdr:rowOff>
        </xdr:to>
        <xdr:sp macro="" textlink="">
          <xdr:nvSpPr>
            <xdr:cNvPr id="4140" name="チェック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</xdr:row>
          <xdr:rowOff>0</xdr:rowOff>
        </xdr:from>
        <xdr:to>
          <xdr:col>0</xdr:col>
          <xdr:colOff>314325</xdr:colOff>
          <xdr:row>33</xdr:row>
          <xdr:rowOff>238125</xdr:rowOff>
        </xdr:to>
        <xdr:sp macro="" textlink="">
          <xdr:nvSpPr>
            <xdr:cNvPr id="4142" name="チェック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</xdr:row>
          <xdr:rowOff>9525</xdr:rowOff>
        </xdr:from>
        <xdr:to>
          <xdr:col>0</xdr:col>
          <xdr:colOff>285750</xdr:colOff>
          <xdr:row>35</xdr:row>
          <xdr:rowOff>0</xdr:rowOff>
        </xdr:to>
        <xdr:sp macro="" textlink="">
          <xdr:nvSpPr>
            <xdr:cNvPr id="4143" name="チェック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</xdr:row>
          <xdr:rowOff>0</xdr:rowOff>
        </xdr:from>
        <xdr:to>
          <xdr:col>0</xdr:col>
          <xdr:colOff>314325</xdr:colOff>
          <xdr:row>36</xdr:row>
          <xdr:rowOff>238125</xdr:rowOff>
        </xdr:to>
        <xdr:sp macro="" textlink="">
          <xdr:nvSpPr>
            <xdr:cNvPr id="4144" name="チェック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9525</xdr:rowOff>
        </xdr:from>
        <xdr:to>
          <xdr:col>0</xdr:col>
          <xdr:colOff>314325</xdr:colOff>
          <xdr:row>17</xdr:row>
          <xdr:rowOff>9525</xdr:rowOff>
        </xdr:to>
        <xdr:sp macro="" textlink="">
          <xdr:nvSpPr>
            <xdr:cNvPr id="4151" name="チェック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</xdr:row>
          <xdr:rowOff>9525</xdr:rowOff>
        </xdr:from>
        <xdr:to>
          <xdr:col>0</xdr:col>
          <xdr:colOff>314325</xdr:colOff>
          <xdr:row>29</xdr:row>
          <xdr:rowOff>0</xdr:rowOff>
        </xdr:to>
        <xdr:sp macro="" textlink="">
          <xdr:nvSpPr>
            <xdr:cNvPr id="4156" name="チェック 4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</xdr:row>
          <xdr:rowOff>9525</xdr:rowOff>
        </xdr:from>
        <xdr:to>
          <xdr:col>0</xdr:col>
          <xdr:colOff>314325</xdr:colOff>
          <xdr:row>30</xdr:row>
          <xdr:rowOff>0</xdr:rowOff>
        </xdr:to>
        <xdr:sp macro="" textlink="">
          <xdr:nvSpPr>
            <xdr:cNvPr id="4157" name="チェック 44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</xdr:row>
          <xdr:rowOff>9525</xdr:rowOff>
        </xdr:from>
        <xdr:to>
          <xdr:col>0</xdr:col>
          <xdr:colOff>314325</xdr:colOff>
          <xdr:row>31</xdr:row>
          <xdr:rowOff>0</xdr:rowOff>
        </xdr:to>
        <xdr:sp macro="" textlink="">
          <xdr:nvSpPr>
            <xdr:cNvPr id="4158" name="チェック 44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228600</xdr:rowOff>
        </xdr:from>
        <xdr:to>
          <xdr:col>0</xdr:col>
          <xdr:colOff>314325</xdr:colOff>
          <xdr:row>7</xdr:row>
          <xdr:rowOff>228600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9525</xdr:rowOff>
        </xdr:from>
        <xdr:to>
          <xdr:col>0</xdr:col>
          <xdr:colOff>304800</xdr:colOff>
          <xdr:row>11</xdr:row>
          <xdr:rowOff>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2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9525</xdr:rowOff>
        </xdr:from>
        <xdr:to>
          <xdr:col>0</xdr:col>
          <xdr:colOff>295275</xdr:colOff>
          <xdr:row>12</xdr:row>
          <xdr:rowOff>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2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9525</xdr:rowOff>
        </xdr:from>
        <xdr:to>
          <xdr:col>0</xdr:col>
          <xdr:colOff>304800</xdr:colOff>
          <xdr:row>16</xdr:row>
          <xdr:rowOff>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  <a:ext uri="{FF2B5EF4-FFF2-40B4-BE49-F238E27FC236}">
                  <a16:creationId xmlns:a16="http://schemas.microsoft.com/office/drawing/2014/main" id="{00000000-0008-0000-0200-00001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0</xdr:rowOff>
        </xdr:from>
        <xdr:to>
          <xdr:col>0</xdr:col>
          <xdr:colOff>333375</xdr:colOff>
          <xdr:row>12</xdr:row>
          <xdr:rowOff>209550</xdr:rowOff>
        </xdr:to>
        <xdr:sp macro="" textlink="">
          <xdr:nvSpPr>
            <xdr:cNvPr id="35858" name="Check Box 18" hidden="1">
              <a:extLst>
                <a:ext uri="{63B3BB69-23CF-44E3-9099-C40C66FF867C}">
                  <a14:compatExt spid="_x0000_s35858"/>
                </a:ext>
                <a:ext uri="{FF2B5EF4-FFF2-40B4-BE49-F238E27FC236}">
                  <a16:creationId xmlns:a16="http://schemas.microsoft.com/office/drawing/2014/main" id="{00000000-0008-0000-0200-00001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9525</xdr:rowOff>
        </xdr:from>
        <xdr:to>
          <xdr:col>0</xdr:col>
          <xdr:colOff>314325</xdr:colOff>
          <xdr:row>14</xdr:row>
          <xdr:rowOff>0</xdr:rowOff>
        </xdr:to>
        <xdr:sp macro="" textlink="">
          <xdr:nvSpPr>
            <xdr:cNvPr id="35861" name="Check Box 21" hidden="1">
              <a:extLst>
                <a:ext uri="{63B3BB69-23CF-44E3-9099-C40C66FF867C}">
                  <a14:compatExt spid="_x0000_s35861"/>
                </a:ext>
                <a:ext uri="{FF2B5EF4-FFF2-40B4-BE49-F238E27FC236}">
                  <a16:creationId xmlns:a16="http://schemas.microsoft.com/office/drawing/2014/main" id="{00000000-0008-0000-0200-00001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9525</xdr:rowOff>
        </xdr:from>
        <xdr:to>
          <xdr:col>0</xdr:col>
          <xdr:colOff>285750</xdr:colOff>
          <xdr:row>15</xdr:row>
          <xdr:rowOff>0</xdr:rowOff>
        </xdr:to>
        <xdr:sp macro="" textlink="">
          <xdr:nvSpPr>
            <xdr:cNvPr id="35862" name="Check Box 22" hidden="1">
              <a:extLst>
                <a:ext uri="{63B3BB69-23CF-44E3-9099-C40C66FF867C}">
                  <a14:compatExt spid="_x0000_s35862"/>
                </a:ext>
                <a:ext uri="{FF2B5EF4-FFF2-40B4-BE49-F238E27FC236}">
                  <a16:creationId xmlns:a16="http://schemas.microsoft.com/office/drawing/2014/main" id="{00000000-0008-0000-0200-00001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0</xdr:rowOff>
        </xdr:from>
        <xdr:to>
          <xdr:col>0</xdr:col>
          <xdr:colOff>314325</xdr:colOff>
          <xdr:row>16</xdr:row>
          <xdr:rowOff>238125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  <a:ext uri="{FF2B5EF4-FFF2-40B4-BE49-F238E27FC236}">
                  <a16:creationId xmlns:a16="http://schemas.microsoft.com/office/drawing/2014/main" id="{00000000-0008-0000-0200-00001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228600</xdr:rowOff>
        </xdr:from>
        <xdr:to>
          <xdr:col>0</xdr:col>
          <xdr:colOff>314325</xdr:colOff>
          <xdr:row>7</xdr:row>
          <xdr:rowOff>228600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3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9525</xdr:rowOff>
        </xdr:from>
        <xdr:to>
          <xdr:col>0</xdr:col>
          <xdr:colOff>304800</xdr:colOff>
          <xdr:row>11</xdr:row>
          <xdr:rowOff>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3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9525</xdr:rowOff>
        </xdr:from>
        <xdr:to>
          <xdr:col>0</xdr:col>
          <xdr:colOff>314325</xdr:colOff>
          <xdr:row>13</xdr:row>
          <xdr:rowOff>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3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9525</xdr:rowOff>
        </xdr:from>
        <xdr:to>
          <xdr:col>0</xdr:col>
          <xdr:colOff>304800</xdr:colOff>
          <xdr:row>14</xdr:row>
          <xdr:rowOff>0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3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9525</xdr:rowOff>
        </xdr:from>
        <xdr:to>
          <xdr:col>0</xdr:col>
          <xdr:colOff>304800</xdr:colOff>
          <xdr:row>15</xdr:row>
          <xdr:rowOff>0</xdr:rowOff>
        </xdr:to>
        <xdr:sp macro="" textlink="">
          <xdr:nvSpPr>
            <xdr:cNvPr id="36875" name="Check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03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9525</xdr:rowOff>
        </xdr:from>
        <xdr:to>
          <xdr:col>0</xdr:col>
          <xdr:colOff>304800</xdr:colOff>
          <xdr:row>16</xdr:row>
          <xdr:rowOff>0</xdr:rowOff>
        </xdr:to>
        <xdr:sp macro="" textlink="">
          <xdr:nvSpPr>
            <xdr:cNvPr id="36876" name="Check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3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9525</xdr:rowOff>
        </xdr:from>
        <xdr:to>
          <xdr:col>0</xdr:col>
          <xdr:colOff>314325</xdr:colOff>
          <xdr:row>17</xdr:row>
          <xdr:rowOff>0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3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9525</xdr:rowOff>
        </xdr:from>
        <xdr:to>
          <xdr:col>0</xdr:col>
          <xdr:colOff>295275</xdr:colOff>
          <xdr:row>18</xdr:row>
          <xdr:rowOff>0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3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9525</xdr:rowOff>
        </xdr:from>
        <xdr:to>
          <xdr:col>0</xdr:col>
          <xdr:colOff>304800</xdr:colOff>
          <xdr:row>22</xdr:row>
          <xdr:rowOff>0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3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0</xdr:rowOff>
        </xdr:from>
        <xdr:to>
          <xdr:col>0</xdr:col>
          <xdr:colOff>333375</xdr:colOff>
          <xdr:row>18</xdr:row>
          <xdr:rowOff>238125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3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</xdr:row>
          <xdr:rowOff>0</xdr:rowOff>
        </xdr:from>
        <xdr:to>
          <xdr:col>0</xdr:col>
          <xdr:colOff>314325</xdr:colOff>
          <xdr:row>19</xdr:row>
          <xdr:rowOff>238125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3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9525</xdr:rowOff>
        </xdr:from>
        <xdr:to>
          <xdr:col>0</xdr:col>
          <xdr:colOff>285750</xdr:colOff>
          <xdr:row>21</xdr:row>
          <xdr:rowOff>0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3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</xdr:row>
          <xdr:rowOff>0</xdr:rowOff>
        </xdr:from>
        <xdr:to>
          <xdr:col>0</xdr:col>
          <xdr:colOff>314325</xdr:colOff>
          <xdr:row>22</xdr:row>
          <xdr:rowOff>238125</xdr:rowOff>
        </xdr:to>
        <xdr:sp macro="" textlink="">
          <xdr:nvSpPr>
            <xdr:cNvPr id="36884" name="Check Box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3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9525</xdr:rowOff>
        </xdr:from>
        <xdr:to>
          <xdr:col>0</xdr:col>
          <xdr:colOff>314325</xdr:colOff>
          <xdr:row>12</xdr:row>
          <xdr:rowOff>9525</xdr:rowOff>
        </xdr:to>
        <xdr:sp macro="" textlink="">
          <xdr:nvSpPr>
            <xdr:cNvPr id="36885" name="Check Box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3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228600</xdr:rowOff>
        </xdr:from>
        <xdr:to>
          <xdr:col>0</xdr:col>
          <xdr:colOff>314325</xdr:colOff>
          <xdr:row>7</xdr:row>
          <xdr:rowOff>228600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4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9525</xdr:rowOff>
        </xdr:from>
        <xdr:to>
          <xdr:col>0</xdr:col>
          <xdr:colOff>314325</xdr:colOff>
          <xdr:row>11</xdr:row>
          <xdr:rowOff>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4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9525</xdr:rowOff>
        </xdr:from>
        <xdr:to>
          <xdr:col>0</xdr:col>
          <xdr:colOff>304800</xdr:colOff>
          <xdr:row>12</xdr:row>
          <xdr:rowOff>0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04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9525</xdr:rowOff>
        </xdr:from>
        <xdr:to>
          <xdr:col>0</xdr:col>
          <xdr:colOff>314325</xdr:colOff>
          <xdr:row>13</xdr:row>
          <xdr:rowOff>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4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9525</xdr:rowOff>
        </xdr:from>
        <xdr:to>
          <xdr:col>0</xdr:col>
          <xdr:colOff>295275</xdr:colOff>
          <xdr:row>14</xdr:row>
          <xdr:rowOff>0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  <a:ext uri="{FF2B5EF4-FFF2-40B4-BE49-F238E27FC236}">
                  <a16:creationId xmlns:a16="http://schemas.microsoft.com/office/drawing/2014/main" id="{00000000-0008-0000-0400-00000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9525</xdr:rowOff>
        </xdr:from>
        <xdr:to>
          <xdr:col>0</xdr:col>
          <xdr:colOff>304800</xdr:colOff>
          <xdr:row>18</xdr:row>
          <xdr:rowOff>0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4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0</xdr:rowOff>
        </xdr:from>
        <xdr:to>
          <xdr:col>0</xdr:col>
          <xdr:colOff>333375</xdr:colOff>
          <xdr:row>14</xdr:row>
          <xdr:rowOff>238125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4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0</xdr:rowOff>
        </xdr:from>
        <xdr:to>
          <xdr:col>0</xdr:col>
          <xdr:colOff>314325</xdr:colOff>
          <xdr:row>15</xdr:row>
          <xdr:rowOff>238125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4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9525</xdr:rowOff>
        </xdr:from>
        <xdr:to>
          <xdr:col>0</xdr:col>
          <xdr:colOff>285750</xdr:colOff>
          <xdr:row>17</xdr:row>
          <xdr:rowOff>0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4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0</xdr:rowOff>
        </xdr:from>
        <xdr:to>
          <xdr:col>0</xdr:col>
          <xdr:colOff>314325</xdr:colOff>
          <xdr:row>18</xdr:row>
          <xdr:rowOff>238125</xdr:rowOff>
        </xdr:to>
        <xdr:sp macro="" textlink="">
          <xdr:nvSpPr>
            <xdr:cNvPr id="37908" name="Check Box 20" hidden="1">
              <a:extLst>
                <a:ext uri="{63B3BB69-23CF-44E3-9099-C40C66FF867C}">
                  <a14:compatExt spid="_x0000_s37908"/>
                </a:ext>
                <a:ext uri="{FF2B5EF4-FFF2-40B4-BE49-F238E27FC236}">
                  <a16:creationId xmlns:a16="http://schemas.microsoft.com/office/drawing/2014/main" id="{00000000-0008-0000-0400-00001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228600</xdr:rowOff>
        </xdr:from>
        <xdr:to>
          <xdr:col>0</xdr:col>
          <xdr:colOff>314325</xdr:colOff>
          <xdr:row>7</xdr:row>
          <xdr:rowOff>228600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5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9525</xdr:rowOff>
        </xdr:from>
        <xdr:to>
          <xdr:col>0</xdr:col>
          <xdr:colOff>304800</xdr:colOff>
          <xdr:row>11</xdr:row>
          <xdr:rowOff>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5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9525</xdr:rowOff>
        </xdr:from>
        <xdr:to>
          <xdr:col>0</xdr:col>
          <xdr:colOff>295275</xdr:colOff>
          <xdr:row>14</xdr:row>
          <xdr:rowOff>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5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9525</xdr:rowOff>
        </xdr:from>
        <xdr:to>
          <xdr:col>0</xdr:col>
          <xdr:colOff>304800</xdr:colOff>
          <xdr:row>18</xdr:row>
          <xdr:rowOff>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5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0</xdr:rowOff>
        </xdr:from>
        <xdr:to>
          <xdr:col>0</xdr:col>
          <xdr:colOff>333375</xdr:colOff>
          <xdr:row>14</xdr:row>
          <xdr:rowOff>238125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5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0</xdr:rowOff>
        </xdr:from>
        <xdr:to>
          <xdr:col>0</xdr:col>
          <xdr:colOff>314325</xdr:colOff>
          <xdr:row>11</xdr:row>
          <xdr:rowOff>238125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5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0</xdr:rowOff>
        </xdr:from>
        <xdr:to>
          <xdr:col>0</xdr:col>
          <xdr:colOff>314325</xdr:colOff>
          <xdr:row>15</xdr:row>
          <xdr:rowOff>238125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5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9525</xdr:rowOff>
        </xdr:from>
        <xdr:to>
          <xdr:col>0</xdr:col>
          <xdr:colOff>285750</xdr:colOff>
          <xdr:row>17</xdr:row>
          <xdr:rowOff>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5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0</xdr:rowOff>
        </xdr:from>
        <xdr:to>
          <xdr:col>0</xdr:col>
          <xdr:colOff>314325</xdr:colOff>
          <xdr:row>18</xdr:row>
          <xdr:rowOff>238125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5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9525</xdr:rowOff>
        </xdr:from>
        <xdr:to>
          <xdr:col>0</xdr:col>
          <xdr:colOff>304800</xdr:colOff>
          <xdr:row>13</xdr:row>
          <xdr:rowOff>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5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9525</xdr:rowOff>
        </xdr:from>
        <xdr:to>
          <xdr:col>0</xdr:col>
          <xdr:colOff>314325</xdr:colOff>
          <xdr:row>6</xdr:row>
          <xdr:rowOff>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6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9525</xdr:rowOff>
        </xdr:from>
        <xdr:to>
          <xdr:col>0</xdr:col>
          <xdr:colOff>295275</xdr:colOff>
          <xdr:row>7</xdr:row>
          <xdr:rowOff>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6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9525</xdr:rowOff>
        </xdr:from>
        <xdr:to>
          <xdr:col>0</xdr:col>
          <xdr:colOff>314325</xdr:colOff>
          <xdr:row>8</xdr:row>
          <xdr:rowOff>0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6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9525</xdr:rowOff>
        </xdr:from>
        <xdr:to>
          <xdr:col>0</xdr:col>
          <xdr:colOff>304800</xdr:colOff>
          <xdr:row>9</xdr:row>
          <xdr:rowOff>0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6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28575</xdr:rowOff>
        </xdr:from>
        <xdr:to>
          <xdr:col>0</xdr:col>
          <xdr:colOff>304800</xdr:colOff>
          <xdr:row>10</xdr:row>
          <xdr:rowOff>19050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6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9525</xdr:rowOff>
        </xdr:from>
        <xdr:to>
          <xdr:col>0</xdr:col>
          <xdr:colOff>285750</xdr:colOff>
          <xdr:row>11</xdr:row>
          <xdr:rowOff>0</xdr:rowOff>
        </xdr:to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6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9525</xdr:rowOff>
        </xdr:from>
        <xdr:to>
          <xdr:col>0</xdr:col>
          <xdr:colOff>314325</xdr:colOff>
          <xdr:row>13</xdr:row>
          <xdr:rowOff>0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6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9525</xdr:rowOff>
        </xdr:from>
        <xdr:to>
          <xdr:col>0</xdr:col>
          <xdr:colOff>295275</xdr:colOff>
          <xdr:row>17</xdr:row>
          <xdr:rowOff>0</xdr:rowOff>
        </xdr:to>
        <xdr:sp macro="" textlink="">
          <xdr:nvSpPr>
            <xdr:cNvPr id="39950" name="Check Box 14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00000000-0008-0000-0600-00000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9525</xdr:rowOff>
        </xdr:from>
        <xdr:to>
          <xdr:col>0</xdr:col>
          <xdr:colOff>304800</xdr:colOff>
          <xdr:row>21</xdr:row>
          <xdr:rowOff>0</xdr:rowOff>
        </xdr:to>
        <xdr:sp macro="" textlink="">
          <xdr:nvSpPr>
            <xdr:cNvPr id="39951" name="Check Box 15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00000000-0008-0000-0600-00000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0</xdr:rowOff>
        </xdr:from>
        <xdr:to>
          <xdr:col>0</xdr:col>
          <xdr:colOff>333375</xdr:colOff>
          <xdr:row>17</xdr:row>
          <xdr:rowOff>238125</xdr:rowOff>
        </xdr:to>
        <xdr:sp macro="" textlink="">
          <xdr:nvSpPr>
            <xdr:cNvPr id="39952" name="Check Box 16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00000000-0008-0000-0600-00001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238125</xdr:rowOff>
        </xdr:from>
        <xdr:to>
          <xdr:col>0</xdr:col>
          <xdr:colOff>314325</xdr:colOff>
          <xdr:row>13</xdr:row>
          <xdr:rowOff>228600</xdr:rowOff>
        </xdr:to>
        <xdr:sp macro="" textlink="">
          <xdr:nvSpPr>
            <xdr:cNvPr id="39953" name="Check Box 17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00000000-0008-0000-0600-00001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0</xdr:rowOff>
        </xdr:from>
        <xdr:to>
          <xdr:col>0</xdr:col>
          <xdr:colOff>314325</xdr:colOff>
          <xdr:row>18</xdr:row>
          <xdr:rowOff>238125</xdr:rowOff>
        </xdr:to>
        <xdr:sp macro="" textlink="">
          <xdr:nvSpPr>
            <xdr:cNvPr id="39954" name="Check Box 18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00000000-0008-0000-0600-00001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</xdr:row>
          <xdr:rowOff>9525</xdr:rowOff>
        </xdr:from>
        <xdr:to>
          <xdr:col>0</xdr:col>
          <xdr:colOff>285750</xdr:colOff>
          <xdr:row>20</xdr:row>
          <xdr:rowOff>0</xdr:rowOff>
        </xdr:to>
        <xdr:sp macro="" textlink="">
          <xdr:nvSpPr>
            <xdr:cNvPr id="39955" name="Check Box 19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00000000-0008-0000-0600-00001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0</xdr:rowOff>
        </xdr:from>
        <xdr:to>
          <xdr:col>0</xdr:col>
          <xdr:colOff>314325</xdr:colOff>
          <xdr:row>21</xdr:row>
          <xdr:rowOff>238125</xdr:rowOff>
        </xdr:to>
        <xdr:sp macro="" textlink="">
          <xdr:nvSpPr>
            <xdr:cNvPr id="39956" name="Check Box 20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00000000-0008-0000-0600-00001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9525</xdr:rowOff>
        </xdr:from>
        <xdr:to>
          <xdr:col>0</xdr:col>
          <xdr:colOff>304800</xdr:colOff>
          <xdr:row>16</xdr:row>
          <xdr:rowOff>0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  <a:ext uri="{FF2B5EF4-FFF2-40B4-BE49-F238E27FC236}">
                  <a16:creationId xmlns:a16="http://schemas.microsoft.com/office/drawing/2014/main" id="{00000000-0008-0000-0600-00001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9525</xdr:rowOff>
        </xdr:from>
        <xdr:to>
          <xdr:col>0</xdr:col>
          <xdr:colOff>314325</xdr:colOff>
          <xdr:row>12</xdr:row>
          <xdr:rowOff>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6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238125</xdr:rowOff>
        </xdr:from>
        <xdr:to>
          <xdr:col>0</xdr:col>
          <xdr:colOff>314325</xdr:colOff>
          <xdr:row>14</xdr:row>
          <xdr:rowOff>228600</xdr:rowOff>
        </xdr:to>
        <xdr:sp macro="" textlink="">
          <xdr:nvSpPr>
            <xdr:cNvPr id="39962" name="Check Box 26" hidden="1">
              <a:extLst>
                <a:ext uri="{63B3BB69-23CF-44E3-9099-C40C66FF867C}">
                  <a14:compatExt spid="_x0000_s39962"/>
                </a:ext>
                <a:ext uri="{FF2B5EF4-FFF2-40B4-BE49-F238E27FC236}">
                  <a16:creationId xmlns:a16="http://schemas.microsoft.com/office/drawing/2014/main" id="{00000000-0008-0000-0600-00001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13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0.xml"/><Relationship Id="rId12" Type="http://schemas.openxmlformats.org/officeDocument/2006/relationships/ctrlProp" Target="../ctrlProps/ctrlProp6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5" Type="http://schemas.openxmlformats.org/officeDocument/2006/relationships/ctrlProp" Target="../ctrlProps/ctrlProp58.xml"/><Relationship Id="rId10" Type="http://schemas.openxmlformats.org/officeDocument/2006/relationships/ctrlProp" Target="../ctrlProps/ctrlProp63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13" Type="http://schemas.openxmlformats.org/officeDocument/2006/relationships/ctrlProp" Target="../ctrlProps/ctrlProp76.xml"/><Relationship Id="rId18" Type="http://schemas.openxmlformats.org/officeDocument/2006/relationships/ctrlProp" Target="../ctrlProps/ctrlProp8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17" Type="http://schemas.openxmlformats.org/officeDocument/2006/relationships/ctrlProp" Target="../ctrlProps/ctrlProp8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79.xml"/><Relationship Id="rId20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5" Type="http://schemas.openxmlformats.org/officeDocument/2006/relationships/ctrlProp" Target="../ctrlProps/ctrlProp68.xml"/><Relationship Id="rId15" Type="http://schemas.openxmlformats.org/officeDocument/2006/relationships/ctrlProp" Target="../ctrlProps/ctrlProp78.xml"/><Relationship Id="rId10" Type="http://schemas.openxmlformats.org/officeDocument/2006/relationships/ctrlProp" Target="../ctrlProps/ctrlProp73.xml"/><Relationship Id="rId19" Type="http://schemas.openxmlformats.org/officeDocument/2006/relationships/ctrlProp" Target="../ctrlProps/ctrlProp82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E12"/>
  <sheetViews>
    <sheetView showGridLines="0" tabSelected="1" workbookViewId="0">
      <selection activeCell="C8" sqref="C8"/>
    </sheetView>
  </sheetViews>
  <sheetFormatPr defaultColWidth="9" defaultRowHeight="16.5" x14ac:dyDescent="0.4"/>
  <cols>
    <col min="1" max="1" width="9" style="4"/>
    <col min="2" max="5" width="29.625" style="4" customWidth="1"/>
    <col min="6" max="16384" width="9" style="4"/>
  </cols>
  <sheetData>
    <row r="2" spans="2:5" ht="18.75" x14ac:dyDescent="0.4">
      <c r="B2" s="3" t="s">
        <v>75</v>
      </c>
    </row>
    <row r="4" spans="2:5" x14ac:dyDescent="0.4">
      <c r="B4" s="5" t="s">
        <v>89</v>
      </c>
      <c r="C4" s="71"/>
      <c r="D4" s="71"/>
      <c r="E4" s="71"/>
    </row>
    <row r="5" spans="2:5" x14ac:dyDescent="0.4">
      <c r="B5" s="5" t="s">
        <v>33</v>
      </c>
      <c r="C5" s="75"/>
      <c r="D5" s="71"/>
      <c r="E5" s="71"/>
    </row>
    <row r="6" spans="2:5" ht="33.75" customHeight="1" x14ac:dyDescent="0.4">
      <c r="B6" s="33" t="s">
        <v>179</v>
      </c>
      <c r="C6" s="62"/>
      <c r="D6" s="33" t="s">
        <v>178</v>
      </c>
      <c r="E6" s="63"/>
    </row>
    <row r="8" spans="2:5" x14ac:dyDescent="0.4">
      <c r="B8" s="73" t="s">
        <v>62</v>
      </c>
      <c r="C8" s="64"/>
      <c r="D8" s="64"/>
      <c r="E8" s="64"/>
    </row>
    <row r="9" spans="2:5" x14ac:dyDescent="0.4">
      <c r="B9" s="73"/>
      <c r="C9" s="64"/>
      <c r="D9" s="64"/>
      <c r="E9" s="64"/>
    </row>
    <row r="10" spans="2:5" x14ac:dyDescent="0.4">
      <c r="B10" s="72" t="s">
        <v>72</v>
      </c>
      <c r="C10" s="60"/>
      <c r="D10" s="60"/>
      <c r="E10" s="60"/>
    </row>
    <row r="11" spans="2:5" x14ac:dyDescent="0.4">
      <c r="B11" s="73"/>
      <c r="C11" s="60"/>
      <c r="D11" s="60"/>
      <c r="E11" s="60"/>
    </row>
    <row r="12" spans="2:5" ht="278.45" customHeight="1" x14ac:dyDescent="0.4">
      <c r="B12" s="5" t="s">
        <v>63</v>
      </c>
      <c r="C12" s="74"/>
      <c r="D12" s="74"/>
      <c r="E12" s="74"/>
    </row>
  </sheetData>
  <mergeCells count="5">
    <mergeCell ref="C4:E4"/>
    <mergeCell ref="B10:B11"/>
    <mergeCell ref="C12:E12"/>
    <mergeCell ref="C5:E5"/>
    <mergeCell ref="B8:B9"/>
  </mergeCells>
  <phoneticPr fontId="1"/>
  <dataValidations count="3">
    <dataValidation type="whole" allowBlank="1" showInputMessage="1" showErrorMessage="1" errorTitle="入力エラー" error="1～100の整数を入力してください" promptTitle="入力のヒント" prompt="現在までの活動期間を入力（最大100年）" sqref="C6">
      <formula1>1</formula1>
      <formula2>100</formula2>
    </dataValidation>
    <dataValidation type="whole" allowBlank="1" showInputMessage="1" showErrorMessage="1" errorTitle="入力エラー" error="1～100の整数を入力してください" promptTitle="入力のヒント" prompt="今後の活動期間を入力（最大100年）" sqref="E6">
      <formula1>1</formula1>
      <formula2>100</formula2>
    </dataValidation>
    <dataValidation allowBlank="1" showInputMessage="1" showErrorMessage="1" promptTitle="入力のヒント" prompt="PRしたい保全活動のポイントを記入" sqref="C10:E11"/>
  </dataValidations>
  <pageMargins left="0.7" right="0.7" top="0.75" bottom="0.75" header="0.3" footer="0.3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プルダウンリストより選択してください。" promptTitle="入力のヒント" prompt="プルダウンリストより選択">
          <x14:formula1>
            <xm:f>緑地タイプ!$A$2:$A$7</xm:f>
          </x14:formula1>
          <xm:sqref>C8:E9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activeCell="D1" sqref="D1"/>
    </sheetView>
  </sheetViews>
  <sheetFormatPr defaultRowHeight="18.75" x14ac:dyDescent="0.4"/>
  <sheetData>
    <row r="1" spans="1:4" x14ac:dyDescent="0.4">
      <c r="A1" t="s">
        <v>176</v>
      </c>
      <c r="B1" t="e">
        <f ca="1">SUM(OFFSET(B2,,,入力シート①!C6,1))</f>
        <v>#REF!</v>
      </c>
      <c r="C1" t="s">
        <v>177</v>
      </c>
      <c r="D1" t="e">
        <f ca="1">SUM(OFFSET(D2,,,入力シート①!E6,1))</f>
        <v>#REF!</v>
      </c>
    </row>
    <row r="2" spans="1:4" x14ac:dyDescent="0.4">
      <c r="A2">
        <v>1</v>
      </c>
      <c r="B2" s="40">
        <f>経済価値集計!E$38</f>
        <v>0</v>
      </c>
      <c r="C2">
        <v>1</v>
      </c>
      <c r="D2" s="40">
        <f>経済価値集計!E$38/(1.04)^C2</f>
        <v>0</v>
      </c>
    </row>
    <row r="3" spans="1:4" x14ac:dyDescent="0.4">
      <c r="A3">
        <v>2</v>
      </c>
      <c r="B3">
        <f>経済価値集計!E$38*(1.04)^A3</f>
        <v>0</v>
      </c>
      <c r="C3">
        <v>2</v>
      </c>
      <c r="D3" s="40">
        <f>経済価値集計!E$38/(1.04)^C3</f>
        <v>0</v>
      </c>
    </row>
    <row r="4" spans="1:4" x14ac:dyDescent="0.4">
      <c r="A4">
        <v>3</v>
      </c>
      <c r="B4">
        <f>経済価値集計!E$38*(1.04)^A4</f>
        <v>0</v>
      </c>
      <c r="C4">
        <v>3</v>
      </c>
      <c r="D4" s="40">
        <f>経済価値集計!E$38/(1.04)^C4</f>
        <v>0</v>
      </c>
    </row>
    <row r="5" spans="1:4" x14ac:dyDescent="0.4">
      <c r="A5">
        <v>4</v>
      </c>
      <c r="B5">
        <f>経済価値集計!E$38*(1.04)^A5</f>
        <v>0</v>
      </c>
      <c r="C5">
        <v>4</v>
      </c>
      <c r="D5" s="40">
        <f>経済価値集計!E$38/(1.04)^C5</f>
        <v>0</v>
      </c>
    </row>
    <row r="6" spans="1:4" x14ac:dyDescent="0.4">
      <c r="A6">
        <v>5</v>
      </c>
      <c r="B6">
        <f>経済価値集計!E$38*(1.04)^A6</f>
        <v>0</v>
      </c>
      <c r="C6">
        <v>5</v>
      </c>
      <c r="D6" s="40">
        <f>経済価値集計!E$38/(1.04)^C6</f>
        <v>0</v>
      </c>
    </row>
    <row r="7" spans="1:4" x14ac:dyDescent="0.4">
      <c r="A7">
        <v>6</v>
      </c>
      <c r="B7">
        <f>経済価値集計!E$38*(1.04)^A7</f>
        <v>0</v>
      </c>
      <c r="C7">
        <v>6</v>
      </c>
      <c r="D7" s="40">
        <f>経済価値集計!E$38/(1.04)^C7</f>
        <v>0</v>
      </c>
    </row>
    <row r="8" spans="1:4" x14ac:dyDescent="0.4">
      <c r="A8">
        <v>7</v>
      </c>
      <c r="B8">
        <f>経済価値集計!E$38*(1.04)^A8</f>
        <v>0</v>
      </c>
      <c r="C8">
        <v>7</v>
      </c>
      <c r="D8" s="40">
        <f>経済価値集計!E$38/(1.04)^C8</f>
        <v>0</v>
      </c>
    </row>
    <row r="9" spans="1:4" x14ac:dyDescent="0.4">
      <c r="A9">
        <v>8</v>
      </c>
      <c r="B9">
        <f>経済価値集計!E$38*(1.04)^A9</f>
        <v>0</v>
      </c>
      <c r="C9">
        <v>8</v>
      </c>
      <c r="D9" s="40">
        <f>経済価値集計!E$38/(1.04)^C9</f>
        <v>0</v>
      </c>
    </row>
    <row r="10" spans="1:4" x14ac:dyDescent="0.4">
      <c r="A10">
        <v>9</v>
      </c>
      <c r="B10">
        <f>経済価値集計!E$38*(1.04)^A10</f>
        <v>0</v>
      </c>
      <c r="C10">
        <v>9</v>
      </c>
      <c r="D10" s="40">
        <f>経済価値集計!E$38/(1.04)^C10</f>
        <v>0</v>
      </c>
    </row>
    <row r="11" spans="1:4" x14ac:dyDescent="0.4">
      <c r="A11">
        <v>10</v>
      </c>
      <c r="B11">
        <f>経済価値集計!E$38*(1.04)^A11</f>
        <v>0</v>
      </c>
      <c r="C11">
        <v>10</v>
      </c>
      <c r="D11" s="40">
        <f>経済価値集計!E$38/(1.04)^C11</f>
        <v>0</v>
      </c>
    </row>
    <row r="12" spans="1:4" x14ac:dyDescent="0.4">
      <c r="A12">
        <v>11</v>
      </c>
      <c r="B12">
        <f>経済価値集計!E$38*(1.04)^A12</f>
        <v>0</v>
      </c>
      <c r="C12">
        <v>11</v>
      </c>
      <c r="D12" s="40">
        <f>経済価値集計!E$38/(1.04)^C12</f>
        <v>0</v>
      </c>
    </row>
    <row r="13" spans="1:4" x14ac:dyDescent="0.4">
      <c r="A13">
        <v>12</v>
      </c>
      <c r="B13">
        <f>経済価値集計!E$38*(1.04)^A13</f>
        <v>0</v>
      </c>
      <c r="C13">
        <v>12</v>
      </c>
      <c r="D13" s="40">
        <f>経済価値集計!E$38/(1.04)^C13</f>
        <v>0</v>
      </c>
    </row>
    <row r="14" spans="1:4" x14ac:dyDescent="0.4">
      <c r="A14">
        <v>13</v>
      </c>
      <c r="B14">
        <f>経済価値集計!E$38*(1.04)^A14</f>
        <v>0</v>
      </c>
      <c r="C14">
        <v>13</v>
      </c>
      <c r="D14" s="40">
        <f>経済価値集計!E$38/(1.04)^C14</f>
        <v>0</v>
      </c>
    </row>
    <row r="15" spans="1:4" x14ac:dyDescent="0.4">
      <c r="A15">
        <v>14</v>
      </c>
      <c r="B15">
        <f>経済価値集計!E$38*(1.04)^A15</f>
        <v>0</v>
      </c>
      <c r="C15">
        <v>14</v>
      </c>
      <c r="D15" s="40">
        <f>経済価値集計!E$38/(1.04)^C15</f>
        <v>0</v>
      </c>
    </row>
    <row r="16" spans="1:4" x14ac:dyDescent="0.4">
      <c r="A16">
        <v>15</v>
      </c>
      <c r="B16">
        <f>経済価値集計!E$38*(1.04)^A16</f>
        <v>0</v>
      </c>
      <c r="C16">
        <v>15</v>
      </c>
      <c r="D16" s="40">
        <f>経済価値集計!E$38/(1.04)^C16</f>
        <v>0</v>
      </c>
    </row>
    <row r="17" spans="1:4" x14ac:dyDescent="0.4">
      <c r="A17">
        <v>16</v>
      </c>
      <c r="B17">
        <f>経済価値集計!E$38*(1.04)^A17</f>
        <v>0</v>
      </c>
      <c r="C17">
        <v>16</v>
      </c>
      <c r="D17" s="40">
        <f>経済価値集計!E$38/(1.04)^C17</f>
        <v>0</v>
      </c>
    </row>
    <row r="18" spans="1:4" x14ac:dyDescent="0.4">
      <c r="A18">
        <v>17</v>
      </c>
      <c r="B18">
        <f>経済価値集計!E$38*(1.04)^A18</f>
        <v>0</v>
      </c>
      <c r="C18">
        <v>17</v>
      </c>
      <c r="D18" s="40">
        <f>経済価値集計!E$38/(1.04)^C18</f>
        <v>0</v>
      </c>
    </row>
    <row r="19" spans="1:4" x14ac:dyDescent="0.4">
      <c r="A19">
        <v>18</v>
      </c>
      <c r="B19">
        <f>経済価値集計!E$38*(1.04)^A19</f>
        <v>0</v>
      </c>
      <c r="C19">
        <v>18</v>
      </c>
      <c r="D19" s="40">
        <f>経済価値集計!E$38/(1.04)^C19</f>
        <v>0</v>
      </c>
    </row>
    <row r="20" spans="1:4" x14ac:dyDescent="0.4">
      <c r="A20">
        <v>19</v>
      </c>
      <c r="B20">
        <f>経済価値集計!E$38*(1.04)^A20</f>
        <v>0</v>
      </c>
      <c r="C20">
        <v>19</v>
      </c>
      <c r="D20" s="40">
        <f>経済価値集計!E$38/(1.04)^C20</f>
        <v>0</v>
      </c>
    </row>
    <row r="21" spans="1:4" x14ac:dyDescent="0.4">
      <c r="A21">
        <v>20</v>
      </c>
      <c r="B21">
        <f>経済価値集計!E$38*(1.04)^A21</f>
        <v>0</v>
      </c>
      <c r="C21">
        <v>20</v>
      </c>
      <c r="D21" s="40">
        <f>経済価値集計!E$38/(1.04)^C21</f>
        <v>0</v>
      </c>
    </row>
    <row r="22" spans="1:4" x14ac:dyDescent="0.4">
      <c r="A22">
        <v>21</v>
      </c>
      <c r="B22">
        <f>経済価値集計!E$38*(1.04)^A22</f>
        <v>0</v>
      </c>
      <c r="C22">
        <v>21</v>
      </c>
      <c r="D22" s="40">
        <f>経済価値集計!E$38/(1.04)^C22</f>
        <v>0</v>
      </c>
    </row>
    <row r="23" spans="1:4" x14ac:dyDescent="0.4">
      <c r="A23">
        <v>22</v>
      </c>
      <c r="B23">
        <f>経済価値集計!E$38*(1.04)^A23</f>
        <v>0</v>
      </c>
      <c r="C23">
        <v>22</v>
      </c>
      <c r="D23" s="40">
        <f>経済価値集計!E$38/(1.04)^C23</f>
        <v>0</v>
      </c>
    </row>
    <row r="24" spans="1:4" x14ac:dyDescent="0.4">
      <c r="A24">
        <v>23</v>
      </c>
      <c r="B24">
        <f>経済価値集計!E$38*(1.04)^A24</f>
        <v>0</v>
      </c>
      <c r="C24">
        <v>23</v>
      </c>
      <c r="D24" s="40">
        <f>経済価値集計!E$38/(1.04)^C24</f>
        <v>0</v>
      </c>
    </row>
    <row r="25" spans="1:4" x14ac:dyDescent="0.4">
      <c r="A25">
        <v>24</v>
      </c>
      <c r="B25">
        <f>経済価値集計!E$38*(1.04)^A25</f>
        <v>0</v>
      </c>
      <c r="C25">
        <v>24</v>
      </c>
      <c r="D25" s="40">
        <f>経済価値集計!E$38/(1.04)^C25</f>
        <v>0</v>
      </c>
    </row>
    <row r="26" spans="1:4" x14ac:dyDescent="0.4">
      <c r="A26">
        <v>25</v>
      </c>
      <c r="B26">
        <f>経済価値集計!E$38*(1.04)^A26</f>
        <v>0</v>
      </c>
      <c r="C26">
        <v>25</v>
      </c>
      <c r="D26" s="40">
        <f>経済価値集計!E$38/(1.04)^C26</f>
        <v>0</v>
      </c>
    </row>
    <row r="27" spans="1:4" x14ac:dyDescent="0.4">
      <c r="A27">
        <v>26</v>
      </c>
      <c r="B27">
        <f>経済価値集計!E$38*(1.04)^A27</f>
        <v>0</v>
      </c>
      <c r="C27">
        <v>26</v>
      </c>
      <c r="D27" s="40">
        <f>経済価値集計!E$38/(1.04)^C27</f>
        <v>0</v>
      </c>
    </row>
    <row r="28" spans="1:4" x14ac:dyDescent="0.4">
      <c r="A28">
        <v>27</v>
      </c>
      <c r="B28">
        <f>経済価値集計!E$38*(1.04)^A28</f>
        <v>0</v>
      </c>
      <c r="C28">
        <v>27</v>
      </c>
      <c r="D28" s="40">
        <f>経済価値集計!E$38/(1.04)^C28</f>
        <v>0</v>
      </c>
    </row>
    <row r="29" spans="1:4" x14ac:dyDescent="0.4">
      <c r="A29">
        <v>28</v>
      </c>
      <c r="B29">
        <f>経済価値集計!E$38*(1.04)^A29</f>
        <v>0</v>
      </c>
      <c r="C29">
        <v>28</v>
      </c>
      <c r="D29" s="40">
        <f>経済価値集計!E$38/(1.04)^C29</f>
        <v>0</v>
      </c>
    </row>
    <row r="30" spans="1:4" x14ac:dyDescent="0.4">
      <c r="A30">
        <v>29</v>
      </c>
      <c r="B30">
        <f>経済価値集計!E$38*(1.04)^A30</f>
        <v>0</v>
      </c>
      <c r="C30">
        <v>29</v>
      </c>
      <c r="D30" s="40">
        <f>経済価値集計!E$38/(1.04)^C30</f>
        <v>0</v>
      </c>
    </row>
    <row r="31" spans="1:4" x14ac:dyDescent="0.4">
      <c r="A31">
        <v>30</v>
      </c>
      <c r="B31">
        <f>経済価値集計!E$38*(1.04)^A31</f>
        <v>0</v>
      </c>
      <c r="C31">
        <v>30</v>
      </c>
      <c r="D31" s="40">
        <f>経済価値集計!E$38/(1.04)^C31</f>
        <v>0</v>
      </c>
    </row>
    <row r="32" spans="1:4" x14ac:dyDescent="0.4">
      <c r="A32">
        <v>31</v>
      </c>
      <c r="B32">
        <f>経済価値集計!E$38*(1.04)^A32</f>
        <v>0</v>
      </c>
      <c r="C32">
        <v>31</v>
      </c>
      <c r="D32" s="40">
        <f>経済価値集計!E$38/(1.04)^C32</f>
        <v>0</v>
      </c>
    </row>
    <row r="33" spans="1:4" x14ac:dyDescent="0.4">
      <c r="A33">
        <v>32</v>
      </c>
      <c r="B33">
        <f>経済価値集計!E$38*(1.04)^A33</f>
        <v>0</v>
      </c>
      <c r="C33">
        <v>32</v>
      </c>
      <c r="D33" s="40">
        <f>経済価値集計!E$38/(1.04)^C33</f>
        <v>0</v>
      </c>
    </row>
    <row r="34" spans="1:4" x14ac:dyDescent="0.4">
      <c r="A34">
        <v>33</v>
      </c>
      <c r="B34">
        <f>経済価値集計!E$38*(1.04)^A34</f>
        <v>0</v>
      </c>
      <c r="C34">
        <v>33</v>
      </c>
      <c r="D34" s="40">
        <f>経済価値集計!E$38/(1.04)^C34</f>
        <v>0</v>
      </c>
    </row>
    <row r="35" spans="1:4" x14ac:dyDescent="0.4">
      <c r="A35">
        <v>34</v>
      </c>
      <c r="B35">
        <f>経済価値集計!E$38*(1.04)^A35</f>
        <v>0</v>
      </c>
      <c r="C35">
        <v>34</v>
      </c>
      <c r="D35" s="40">
        <f>経済価値集計!E$38/(1.04)^C35</f>
        <v>0</v>
      </c>
    </row>
    <row r="36" spans="1:4" x14ac:dyDescent="0.4">
      <c r="A36">
        <v>35</v>
      </c>
      <c r="B36">
        <f>経済価値集計!E$38*(1.04)^A36</f>
        <v>0</v>
      </c>
      <c r="C36">
        <v>35</v>
      </c>
      <c r="D36" s="40">
        <f>経済価値集計!E$38/(1.04)^C36</f>
        <v>0</v>
      </c>
    </row>
    <row r="37" spans="1:4" x14ac:dyDescent="0.4">
      <c r="A37">
        <v>36</v>
      </c>
      <c r="B37">
        <f>経済価値集計!E$38*(1.04)^A37</f>
        <v>0</v>
      </c>
      <c r="C37">
        <v>36</v>
      </c>
      <c r="D37" s="40">
        <f>経済価値集計!E$38/(1.04)^C37</f>
        <v>0</v>
      </c>
    </row>
    <row r="38" spans="1:4" x14ac:dyDescent="0.4">
      <c r="A38">
        <v>37</v>
      </c>
      <c r="B38">
        <f>経済価値集計!E$38*(1.04)^A38</f>
        <v>0</v>
      </c>
      <c r="C38">
        <v>37</v>
      </c>
      <c r="D38" s="40">
        <f>経済価値集計!E$38/(1.04)^C38</f>
        <v>0</v>
      </c>
    </row>
    <row r="39" spans="1:4" x14ac:dyDescent="0.4">
      <c r="A39">
        <v>38</v>
      </c>
      <c r="B39">
        <f>経済価値集計!E$38*(1.04)^A39</f>
        <v>0</v>
      </c>
      <c r="C39">
        <v>38</v>
      </c>
      <c r="D39" s="40">
        <f>経済価値集計!E$38/(1.04)^C39</f>
        <v>0</v>
      </c>
    </row>
    <row r="40" spans="1:4" x14ac:dyDescent="0.4">
      <c r="A40">
        <v>39</v>
      </c>
      <c r="B40">
        <f>経済価値集計!E$38*(1.04)^A40</f>
        <v>0</v>
      </c>
      <c r="C40">
        <v>39</v>
      </c>
      <c r="D40" s="40">
        <f>経済価値集計!E$38/(1.04)^C40</f>
        <v>0</v>
      </c>
    </row>
    <row r="41" spans="1:4" x14ac:dyDescent="0.4">
      <c r="A41">
        <v>40</v>
      </c>
      <c r="B41">
        <f>経済価値集計!E$38*(1.04)^A41</f>
        <v>0</v>
      </c>
      <c r="C41">
        <v>40</v>
      </c>
      <c r="D41" s="40">
        <f>経済価値集計!E$38/(1.04)^C41</f>
        <v>0</v>
      </c>
    </row>
    <row r="42" spans="1:4" x14ac:dyDescent="0.4">
      <c r="A42">
        <v>41</v>
      </c>
      <c r="B42">
        <f>経済価値集計!E$38*(1.04)^A42</f>
        <v>0</v>
      </c>
      <c r="C42">
        <v>41</v>
      </c>
      <c r="D42" s="40">
        <f>経済価値集計!E$38/(1.04)^C42</f>
        <v>0</v>
      </c>
    </row>
    <row r="43" spans="1:4" x14ac:dyDescent="0.4">
      <c r="A43">
        <v>42</v>
      </c>
      <c r="B43">
        <f>経済価値集計!E$38*(1.04)^A43</f>
        <v>0</v>
      </c>
      <c r="C43">
        <v>42</v>
      </c>
      <c r="D43" s="40">
        <f>経済価値集計!E$38/(1.04)^C43</f>
        <v>0</v>
      </c>
    </row>
    <row r="44" spans="1:4" x14ac:dyDescent="0.4">
      <c r="A44">
        <v>43</v>
      </c>
      <c r="B44">
        <f>経済価値集計!E$38*(1.04)^A44</f>
        <v>0</v>
      </c>
      <c r="C44">
        <v>43</v>
      </c>
      <c r="D44" s="40">
        <f>経済価値集計!E$38/(1.04)^C44</f>
        <v>0</v>
      </c>
    </row>
    <row r="45" spans="1:4" x14ac:dyDescent="0.4">
      <c r="A45">
        <v>44</v>
      </c>
      <c r="B45">
        <f>経済価値集計!E$38*(1.04)^A45</f>
        <v>0</v>
      </c>
      <c r="C45">
        <v>44</v>
      </c>
      <c r="D45" s="40">
        <f>経済価値集計!E$38/(1.04)^C45</f>
        <v>0</v>
      </c>
    </row>
    <row r="46" spans="1:4" x14ac:dyDescent="0.4">
      <c r="A46">
        <v>45</v>
      </c>
      <c r="B46">
        <f>経済価値集計!E$38*(1.04)^A46</f>
        <v>0</v>
      </c>
      <c r="C46">
        <v>45</v>
      </c>
      <c r="D46" s="40">
        <f>経済価値集計!E$38/(1.04)^C46</f>
        <v>0</v>
      </c>
    </row>
    <row r="47" spans="1:4" x14ac:dyDescent="0.4">
      <c r="A47">
        <v>46</v>
      </c>
      <c r="B47">
        <f>経済価値集計!E$38*(1.04)^A47</f>
        <v>0</v>
      </c>
      <c r="C47">
        <v>46</v>
      </c>
      <c r="D47" s="40">
        <f>経済価値集計!E$38/(1.04)^C47</f>
        <v>0</v>
      </c>
    </row>
    <row r="48" spans="1:4" x14ac:dyDescent="0.4">
      <c r="A48">
        <v>47</v>
      </c>
      <c r="B48">
        <f>経済価値集計!E$38*(1.04)^A48</f>
        <v>0</v>
      </c>
      <c r="C48">
        <v>47</v>
      </c>
      <c r="D48" s="40">
        <f>経済価値集計!E$38/(1.04)^C48</f>
        <v>0</v>
      </c>
    </row>
    <row r="49" spans="1:4" x14ac:dyDescent="0.4">
      <c r="A49">
        <v>48</v>
      </c>
      <c r="B49">
        <f>経済価値集計!E$38*(1.04)^A49</f>
        <v>0</v>
      </c>
      <c r="C49">
        <v>48</v>
      </c>
      <c r="D49" s="40">
        <f>経済価値集計!E$38/(1.04)^C49</f>
        <v>0</v>
      </c>
    </row>
    <row r="50" spans="1:4" x14ac:dyDescent="0.4">
      <c r="A50">
        <v>49</v>
      </c>
      <c r="B50">
        <f>経済価値集計!E$38*(1.04)^A50</f>
        <v>0</v>
      </c>
      <c r="C50">
        <v>49</v>
      </c>
      <c r="D50" s="40">
        <f>経済価値集計!E$38/(1.04)^C50</f>
        <v>0</v>
      </c>
    </row>
    <row r="51" spans="1:4" x14ac:dyDescent="0.4">
      <c r="A51">
        <v>50</v>
      </c>
      <c r="B51">
        <f>経済価値集計!E$38*(1.04)^A51</f>
        <v>0</v>
      </c>
      <c r="C51">
        <v>50</v>
      </c>
      <c r="D51" s="40">
        <f>経済価値集計!E$38/(1.04)^C51</f>
        <v>0</v>
      </c>
    </row>
    <row r="52" spans="1:4" x14ac:dyDescent="0.4">
      <c r="A52">
        <v>51</v>
      </c>
      <c r="B52">
        <f>経済価値集計!E$38*(1.04)^A52</f>
        <v>0</v>
      </c>
      <c r="C52">
        <v>51</v>
      </c>
      <c r="D52" s="40">
        <f>経済価値集計!E$38/(1.04)^C52</f>
        <v>0</v>
      </c>
    </row>
    <row r="53" spans="1:4" x14ac:dyDescent="0.4">
      <c r="A53">
        <v>52</v>
      </c>
      <c r="B53">
        <f>経済価値集計!E$38*(1.04)^A53</f>
        <v>0</v>
      </c>
      <c r="C53">
        <v>52</v>
      </c>
      <c r="D53" s="40">
        <f>経済価値集計!E$38/(1.04)^C53</f>
        <v>0</v>
      </c>
    </row>
    <row r="54" spans="1:4" x14ac:dyDescent="0.4">
      <c r="A54">
        <v>53</v>
      </c>
      <c r="B54">
        <f>経済価値集計!E$38*(1.04)^A54</f>
        <v>0</v>
      </c>
      <c r="C54">
        <v>53</v>
      </c>
      <c r="D54" s="40">
        <f>経済価値集計!E$38/(1.04)^C54</f>
        <v>0</v>
      </c>
    </row>
    <row r="55" spans="1:4" x14ac:dyDescent="0.4">
      <c r="A55">
        <v>54</v>
      </c>
      <c r="B55">
        <f>経済価値集計!E$38*(1.04)^A55</f>
        <v>0</v>
      </c>
      <c r="C55">
        <v>54</v>
      </c>
      <c r="D55" s="40">
        <f>経済価値集計!E$38/(1.04)^C55</f>
        <v>0</v>
      </c>
    </row>
    <row r="56" spans="1:4" x14ac:dyDescent="0.4">
      <c r="A56">
        <v>55</v>
      </c>
      <c r="B56">
        <f>経済価値集計!E$38*(1.04)^A56</f>
        <v>0</v>
      </c>
      <c r="C56">
        <v>55</v>
      </c>
      <c r="D56" s="40">
        <f>経済価値集計!E$38/(1.04)^C56</f>
        <v>0</v>
      </c>
    </row>
    <row r="57" spans="1:4" x14ac:dyDescent="0.4">
      <c r="A57">
        <v>56</v>
      </c>
      <c r="B57">
        <f>経済価値集計!E$38*(1.04)^A57</f>
        <v>0</v>
      </c>
      <c r="C57">
        <v>56</v>
      </c>
      <c r="D57" s="40">
        <f>経済価値集計!E$38/(1.04)^C57</f>
        <v>0</v>
      </c>
    </row>
    <row r="58" spans="1:4" x14ac:dyDescent="0.4">
      <c r="A58">
        <v>57</v>
      </c>
      <c r="B58">
        <f>経済価値集計!E$38*(1.04)^A58</f>
        <v>0</v>
      </c>
      <c r="C58">
        <v>57</v>
      </c>
      <c r="D58" s="40">
        <f>経済価値集計!E$38/(1.04)^C58</f>
        <v>0</v>
      </c>
    </row>
    <row r="59" spans="1:4" x14ac:dyDescent="0.4">
      <c r="A59">
        <v>58</v>
      </c>
      <c r="B59">
        <f>経済価値集計!E$38*(1.04)^A59</f>
        <v>0</v>
      </c>
      <c r="C59">
        <v>58</v>
      </c>
      <c r="D59" s="40">
        <f>経済価値集計!E$38/(1.04)^C59</f>
        <v>0</v>
      </c>
    </row>
    <row r="60" spans="1:4" x14ac:dyDescent="0.4">
      <c r="A60">
        <v>59</v>
      </c>
      <c r="B60">
        <f>経済価値集計!E$38*(1.04)^A60</f>
        <v>0</v>
      </c>
      <c r="C60">
        <v>59</v>
      </c>
      <c r="D60" s="40">
        <f>経済価値集計!E$38/(1.04)^C60</f>
        <v>0</v>
      </c>
    </row>
    <row r="61" spans="1:4" x14ac:dyDescent="0.4">
      <c r="A61">
        <v>60</v>
      </c>
      <c r="B61">
        <f>経済価値集計!E$38*(1.04)^A61</f>
        <v>0</v>
      </c>
      <c r="C61">
        <v>60</v>
      </c>
      <c r="D61" s="40">
        <f>経済価値集計!E$38/(1.04)^C61</f>
        <v>0</v>
      </c>
    </row>
    <row r="62" spans="1:4" x14ac:dyDescent="0.4">
      <c r="A62">
        <v>61</v>
      </c>
      <c r="B62">
        <f>経済価値集計!E$38*(1.04)^A62</f>
        <v>0</v>
      </c>
      <c r="C62">
        <v>61</v>
      </c>
      <c r="D62" s="40">
        <f>経済価値集計!E$38/(1.04)^C62</f>
        <v>0</v>
      </c>
    </row>
    <row r="63" spans="1:4" x14ac:dyDescent="0.4">
      <c r="A63">
        <v>62</v>
      </c>
      <c r="B63">
        <f>経済価値集計!E$38*(1.04)^A63</f>
        <v>0</v>
      </c>
      <c r="C63">
        <v>62</v>
      </c>
      <c r="D63" s="40">
        <f>経済価値集計!E$38/(1.04)^C63</f>
        <v>0</v>
      </c>
    </row>
    <row r="64" spans="1:4" x14ac:dyDescent="0.4">
      <c r="A64">
        <v>63</v>
      </c>
      <c r="B64">
        <f>経済価値集計!E$38*(1.04)^A64</f>
        <v>0</v>
      </c>
      <c r="C64">
        <v>63</v>
      </c>
      <c r="D64" s="40">
        <f>経済価値集計!E$38/(1.04)^C64</f>
        <v>0</v>
      </c>
    </row>
    <row r="65" spans="1:4" x14ac:dyDescent="0.4">
      <c r="A65">
        <v>64</v>
      </c>
      <c r="B65">
        <f>経済価値集計!E$38*(1.04)^A65</f>
        <v>0</v>
      </c>
      <c r="C65">
        <v>64</v>
      </c>
      <c r="D65" s="40">
        <f>経済価値集計!E$38/(1.04)^C65</f>
        <v>0</v>
      </c>
    </row>
    <row r="66" spans="1:4" x14ac:dyDescent="0.4">
      <c r="A66">
        <v>65</v>
      </c>
      <c r="B66">
        <f>経済価値集計!E$38*(1.04)^A66</f>
        <v>0</v>
      </c>
      <c r="C66">
        <v>65</v>
      </c>
      <c r="D66" s="40">
        <f>経済価値集計!E$38/(1.04)^C66</f>
        <v>0</v>
      </c>
    </row>
    <row r="67" spans="1:4" x14ac:dyDescent="0.4">
      <c r="A67">
        <v>66</v>
      </c>
      <c r="B67">
        <f>経済価値集計!E$38*(1.04)^A67</f>
        <v>0</v>
      </c>
      <c r="C67">
        <v>66</v>
      </c>
      <c r="D67" s="40">
        <f>経済価値集計!E$38/(1.04)^C67</f>
        <v>0</v>
      </c>
    </row>
    <row r="68" spans="1:4" x14ac:dyDescent="0.4">
      <c r="A68">
        <v>67</v>
      </c>
      <c r="B68">
        <f>経済価値集計!E$38*(1.04)^A68</f>
        <v>0</v>
      </c>
      <c r="C68">
        <v>67</v>
      </c>
      <c r="D68" s="40">
        <f>経済価値集計!E$38/(1.04)^C68</f>
        <v>0</v>
      </c>
    </row>
    <row r="69" spans="1:4" x14ac:dyDescent="0.4">
      <c r="A69">
        <v>68</v>
      </c>
      <c r="B69">
        <f>経済価値集計!E$38*(1.04)^A69</f>
        <v>0</v>
      </c>
      <c r="C69">
        <v>68</v>
      </c>
      <c r="D69" s="40">
        <f>経済価値集計!E$38/(1.04)^C69</f>
        <v>0</v>
      </c>
    </row>
    <row r="70" spans="1:4" x14ac:dyDescent="0.4">
      <c r="A70">
        <v>69</v>
      </c>
      <c r="B70">
        <f>経済価値集計!E$38*(1.04)^A70</f>
        <v>0</v>
      </c>
      <c r="C70">
        <v>69</v>
      </c>
      <c r="D70" s="40">
        <f>経済価値集計!E$38/(1.04)^C70</f>
        <v>0</v>
      </c>
    </row>
    <row r="71" spans="1:4" x14ac:dyDescent="0.4">
      <c r="A71">
        <v>70</v>
      </c>
      <c r="B71">
        <f>経済価値集計!E$38*(1.04)^A71</f>
        <v>0</v>
      </c>
      <c r="C71">
        <v>70</v>
      </c>
      <c r="D71" s="40">
        <f>経済価値集計!E$38/(1.04)^C71</f>
        <v>0</v>
      </c>
    </row>
    <row r="72" spans="1:4" x14ac:dyDescent="0.4">
      <c r="A72">
        <v>71</v>
      </c>
      <c r="B72">
        <f>経済価値集計!E$38*(1.04)^A72</f>
        <v>0</v>
      </c>
      <c r="C72">
        <v>71</v>
      </c>
      <c r="D72" s="40">
        <f>経済価値集計!E$38/(1.04)^C72</f>
        <v>0</v>
      </c>
    </row>
    <row r="73" spans="1:4" x14ac:dyDescent="0.4">
      <c r="A73">
        <v>72</v>
      </c>
      <c r="B73">
        <f>経済価値集計!E$38*(1.04)^A73</f>
        <v>0</v>
      </c>
      <c r="C73">
        <v>72</v>
      </c>
      <c r="D73" s="40">
        <f>経済価値集計!E$38/(1.04)^C73</f>
        <v>0</v>
      </c>
    </row>
    <row r="74" spans="1:4" x14ac:dyDescent="0.4">
      <c r="A74">
        <v>73</v>
      </c>
      <c r="B74">
        <f>経済価値集計!E$38*(1.04)^A74</f>
        <v>0</v>
      </c>
      <c r="C74">
        <v>73</v>
      </c>
      <c r="D74" s="40">
        <f>経済価値集計!E$38/(1.04)^C74</f>
        <v>0</v>
      </c>
    </row>
    <row r="75" spans="1:4" x14ac:dyDescent="0.4">
      <c r="A75">
        <v>74</v>
      </c>
      <c r="B75">
        <f>経済価値集計!E$38*(1.04)^A75</f>
        <v>0</v>
      </c>
      <c r="C75">
        <v>74</v>
      </c>
      <c r="D75" s="40">
        <f>経済価値集計!E$38/(1.04)^C75</f>
        <v>0</v>
      </c>
    </row>
    <row r="76" spans="1:4" x14ac:dyDescent="0.4">
      <c r="A76">
        <v>75</v>
      </c>
      <c r="B76">
        <f>経済価値集計!E$38*(1.04)^A76</f>
        <v>0</v>
      </c>
      <c r="C76">
        <v>75</v>
      </c>
      <c r="D76" s="40">
        <f>経済価値集計!E$38/(1.04)^C76</f>
        <v>0</v>
      </c>
    </row>
    <row r="77" spans="1:4" x14ac:dyDescent="0.4">
      <c r="A77">
        <v>76</v>
      </c>
      <c r="B77">
        <f>経済価値集計!E$38*(1.04)^A77</f>
        <v>0</v>
      </c>
      <c r="C77">
        <v>76</v>
      </c>
      <c r="D77" s="40">
        <f>経済価値集計!E$38/(1.04)^C77</f>
        <v>0</v>
      </c>
    </row>
    <row r="78" spans="1:4" x14ac:dyDescent="0.4">
      <c r="A78">
        <v>77</v>
      </c>
      <c r="B78">
        <f>経済価値集計!E$38*(1.04)^A78</f>
        <v>0</v>
      </c>
      <c r="C78">
        <v>77</v>
      </c>
      <c r="D78" s="40">
        <f>経済価値集計!E$38/(1.04)^C78</f>
        <v>0</v>
      </c>
    </row>
    <row r="79" spans="1:4" x14ac:dyDescent="0.4">
      <c r="A79">
        <v>78</v>
      </c>
      <c r="B79">
        <f>経済価値集計!E$38*(1.04)^A79</f>
        <v>0</v>
      </c>
      <c r="C79">
        <v>78</v>
      </c>
      <c r="D79" s="40">
        <f>経済価値集計!E$38/(1.04)^C79</f>
        <v>0</v>
      </c>
    </row>
    <row r="80" spans="1:4" x14ac:dyDescent="0.4">
      <c r="A80">
        <v>79</v>
      </c>
      <c r="B80">
        <f>経済価値集計!E$38*(1.04)^A80</f>
        <v>0</v>
      </c>
      <c r="C80">
        <v>79</v>
      </c>
      <c r="D80" s="40">
        <f>経済価値集計!E$38/(1.04)^C80</f>
        <v>0</v>
      </c>
    </row>
    <row r="81" spans="1:4" x14ac:dyDescent="0.4">
      <c r="A81">
        <v>80</v>
      </c>
      <c r="B81">
        <f>経済価値集計!E$38*(1.04)^A81</f>
        <v>0</v>
      </c>
      <c r="C81">
        <v>80</v>
      </c>
      <c r="D81" s="40">
        <f>経済価値集計!E$38/(1.04)^C81</f>
        <v>0</v>
      </c>
    </row>
    <row r="82" spans="1:4" x14ac:dyDescent="0.4">
      <c r="A82">
        <v>81</v>
      </c>
      <c r="B82">
        <f>経済価値集計!E$38*(1.04)^A82</f>
        <v>0</v>
      </c>
      <c r="C82">
        <v>81</v>
      </c>
      <c r="D82" s="40">
        <f>経済価値集計!E$38/(1.04)^C82</f>
        <v>0</v>
      </c>
    </row>
    <row r="83" spans="1:4" x14ac:dyDescent="0.4">
      <c r="A83">
        <v>82</v>
      </c>
      <c r="B83">
        <f>経済価値集計!E$38*(1.04)^A83</f>
        <v>0</v>
      </c>
      <c r="C83">
        <v>82</v>
      </c>
      <c r="D83" s="40">
        <f>経済価値集計!E$38/(1.04)^C83</f>
        <v>0</v>
      </c>
    </row>
    <row r="84" spans="1:4" x14ac:dyDescent="0.4">
      <c r="A84">
        <v>83</v>
      </c>
      <c r="B84">
        <f>経済価値集計!E$38*(1.04)^A84</f>
        <v>0</v>
      </c>
      <c r="C84">
        <v>83</v>
      </c>
      <c r="D84" s="40">
        <f>経済価値集計!E$38/(1.04)^C84</f>
        <v>0</v>
      </c>
    </row>
    <row r="85" spans="1:4" x14ac:dyDescent="0.4">
      <c r="A85">
        <v>84</v>
      </c>
      <c r="B85">
        <f>経済価値集計!E$38*(1.04)^A85</f>
        <v>0</v>
      </c>
      <c r="C85">
        <v>84</v>
      </c>
      <c r="D85" s="40">
        <f>経済価値集計!E$38/(1.04)^C85</f>
        <v>0</v>
      </c>
    </row>
    <row r="86" spans="1:4" x14ac:dyDescent="0.4">
      <c r="A86">
        <v>85</v>
      </c>
      <c r="B86">
        <f>経済価値集計!E$38*(1.04)^A86</f>
        <v>0</v>
      </c>
      <c r="C86">
        <v>85</v>
      </c>
      <c r="D86" s="40">
        <f>経済価値集計!E$38/(1.04)^C86</f>
        <v>0</v>
      </c>
    </row>
    <row r="87" spans="1:4" x14ac:dyDescent="0.4">
      <c r="A87">
        <v>86</v>
      </c>
      <c r="B87">
        <f>経済価値集計!E$38*(1.04)^A87</f>
        <v>0</v>
      </c>
      <c r="C87">
        <v>86</v>
      </c>
      <c r="D87" s="40">
        <f>経済価値集計!E$38/(1.04)^C87</f>
        <v>0</v>
      </c>
    </row>
    <row r="88" spans="1:4" x14ac:dyDescent="0.4">
      <c r="A88">
        <v>87</v>
      </c>
      <c r="B88">
        <f>経済価値集計!E$38*(1.04)^A88</f>
        <v>0</v>
      </c>
      <c r="C88">
        <v>87</v>
      </c>
      <c r="D88" s="40">
        <f>経済価値集計!E$38/(1.04)^C88</f>
        <v>0</v>
      </c>
    </row>
    <row r="89" spans="1:4" x14ac:dyDescent="0.4">
      <c r="A89">
        <v>88</v>
      </c>
      <c r="B89">
        <f>経済価値集計!E$38*(1.04)^A89</f>
        <v>0</v>
      </c>
      <c r="C89">
        <v>88</v>
      </c>
      <c r="D89" s="40">
        <f>経済価値集計!E$38/(1.04)^C89</f>
        <v>0</v>
      </c>
    </row>
    <row r="90" spans="1:4" x14ac:dyDescent="0.4">
      <c r="A90">
        <v>89</v>
      </c>
      <c r="B90">
        <f>経済価値集計!E$38*(1.04)^A90</f>
        <v>0</v>
      </c>
      <c r="C90">
        <v>89</v>
      </c>
      <c r="D90" s="40">
        <f>経済価値集計!E$38/(1.04)^C90</f>
        <v>0</v>
      </c>
    </row>
    <row r="91" spans="1:4" x14ac:dyDescent="0.4">
      <c r="A91">
        <v>90</v>
      </c>
      <c r="B91">
        <f>経済価値集計!E$38*(1.04)^A91</f>
        <v>0</v>
      </c>
      <c r="C91">
        <v>90</v>
      </c>
      <c r="D91" s="40">
        <f>経済価値集計!E$38/(1.04)^C91</f>
        <v>0</v>
      </c>
    </row>
    <row r="92" spans="1:4" x14ac:dyDescent="0.4">
      <c r="A92">
        <v>91</v>
      </c>
      <c r="B92">
        <f>経済価値集計!E$38*(1.04)^A92</f>
        <v>0</v>
      </c>
      <c r="C92">
        <v>91</v>
      </c>
      <c r="D92" s="40">
        <f>経済価値集計!E$38/(1.04)^C92</f>
        <v>0</v>
      </c>
    </row>
    <row r="93" spans="1:4" x14ac:dyDescent="0.4">
      <c r="A93">
        <v>92</v>
      </c>
      <c r="B93">
        <f>経済価値集計!E$38*(1.04)^A93</f>
        <v>0</v>
      </c>
      <c r="C93">
        <v>92</v>
      </c>
      <c r="D93" s="40">
        <f>経済価値集計!E$38/(1.04)^C93</f>
        <v>0</v>
      </c>
    </row>
    <row r="94" spans="1:4" x14ac:dyDescent="0.4">
      <c r="A94">
        <v>93</v>
      </c>
      <c r="B94">
        <f>経済価値集計!E$38*(1.04)^A94</f>
        <v>0</v>
      </c>
      <c r="C94">
        <v>93</v>
      </c>
      <c r="D94" s="40">
        <f>経済価値集計!E$38/(1.04)^C94</f>
        <v>0</v>
      </c>
    </row>
    <row r="95" spans="1:4" x14ac:dyDescent="0.4">
      <c r="A95">
        <v>94</v>
      </c>
      <c r="B95">
        <f>経済価値集計!E$38*(1.04)^A95</f>
        <v>0</v>
      </c>
      <c r="C95">
        <v>94</v>
      </c>
      <c r="D95" s="40">
        <f>経済価値集計!E$38/(1.04)^C95</f>
        <v>0</v>
      </c>
    </row>
    <row r="96" spans="1:4" x14ac:dyDescent="0.4">
      <c r="A96">
        <v>95</v>
      </c>
      <c r="B96">
        <f>経済価値集計!E$38*(1.04)^A96</f>
        <v>0</v>
      </c>
      <c r="C96">
        <v>95</v>
      </c>
      <c r="D96" s="40">
        <f>経済価値集計!E$38/(1.04)^C96</f>
        <v>0</v>
      </c>
    </row>
    <row r="97" spans="1:4" x14ac:dyDescent="0.4">
      <c r="A97">
        <v>96</v>
      </c>
      <c r="B97">
        <f>経済価値集計!E$38*(1.04)^A97</f>
        <v>0</v>
      </c>
      <c r="C97">
        <v>96</v>
      </c>
      <c r="D97" s="40">
        <f>経済価値集計!E$38/(1.04)^C97</f>
        <v>0</v>
      </c>
    </row>
    <row r="98" spans="1:4" x14ac:dyDescent="0.4">
      <c r="A98">
        <v>97</v>
      </c>
      <c r="B98">
        <f>経済価値集計!E$38*(1.04)^A98</f>
        <v>0</v>
      </c>
      <c r="C98">
        <v>97</v>
      </c>
      <c r="D98" s="40">
        <f>経済価値集計!E$38/(1.04)^C98</f>
        <v>0</v>
      </c>
    </row>
    <row r="99" spans="1:4" x14ac:dyDescent="0.4">
      <c r="A99">
        <v>98</v>
      </c>
      <c r="B99">
        <f>経済価値集計!E$38*(1.04)^A99</f>
        <v>0</v>
      </c>
      <c r="C99">
        <v>98</v>
      </c>
      <c r="D99" s="40">
        <f>経済価値集計!E$38/(1.04)^C99</f>
        <v>0</v>
      </c>
    </row>
    <row r="100" spans="1:4" x14ac:dyDescent="0.4">
      <c r="A100">
        <v>99</v>
      </c>
      <c r="B100">
        <f>経済価値集計!E$38*(1.04)^A100</f>
        <v>0</v>
      </c>
      <c r="C100">
        <v>99</v>
      </c>
      <c r="D100" s="40">
        <f>経済価値集計!E$38/(1.04)^C100</f>
        <v>0</v>
      </c>
    </row>
    <row r="101" spans="1:4" x14ac:dyDescent="0.4">
      <c r="A101">
        <v>100</v>
      </c>
      <c r="B101">
        <f>経済価値集計!E$38*(1.04)^A101</f>
        <v>0</v>
      </c>
      <c r="C101">
        <v>100</v>
      </c>
      <c r="D101" s="40">
        <f>経済価値集計!E$38/(1.04)^C101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1" sqref="D11"/>
    </sheetView>
  </sheetViews>
  <sheetFormatPr defaultRowHeight="18.75" x14ac:dyDescent="0.4"/>
  <sheetData>
    <row r="1" spans="1:1" x14ac:dyDescent="0.4">
      <c r="A1" t="s">
        <v>82</v>
      </c>
    </row>
    <row r="2" spans="1:1" x14ac:dyDescent="0.4">
      <c r="A2" s="1" t="s">
        <v>76</v>
      </c>
    </row>
    <row r="3" spans="1:1" x14ac:dyDescent="0.4">
      <c r="A3" s="1" t="s">
        <v>79</v>
      </c>
    </row>
    <row r="4" spans="1:1" x14ac:dyDescent="0.4">
      <c r="A4" s="1" t="s">
        <v>77</v>
      </c>
    </row>
    <row r="5" spans="1:1" x14ac:dyDescent="0.4">
      <c r="A5" s="1" t="s">
        <v>78</v>
      </c>
    </row>
    <row r="6" spans="1:1" x14ac:dyDescent="0.4">
      <c r="A6" s="1" t="s">
        <v>80</v>
      </c>
    </row>
    <row r="7" spans="1:1" x14ac:dyDescent="0.4">
      <c r="A7" s="1" t="s">
        <v>81</v>
      </c>
    </row>
    <row r="8" spans="1:1" x14ac:dyDescent="0.4">
      <c r="A8" s="1"/>
    </row>
    <row r="9" spans="1:1" x14ac:dyDescent="0.4">
      <c r="A9" s="1"/>
    </row>
    <row r="10" spans="1:1" x14ac:dyDescent="0.4">
      <c r="A10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7"/>
  <sheetViews>
    <sheetView showGridLines="0" topLeftCell="A11" zoomScaleNormal="100" workbookViewId="0">
      <selection activeCell="B28" sqref="B28"/>
    </sheetView>
  </sheetViews>
  <sheetFormatPr defaultColWidth="9" defaultRowHeight="16.5" x14ac:dyDescent="0.4"/>
  <cols>
    <col min="1" max="1" width="6.5" style="4" customWidth="1"/>
    <col min="2" max="2" width="17" style="4" bestFit="1" customWidth="1"/>
    <col min="3" max="3" width="26" style="4" bestFit="1" customWidth="1"/>
    <col min="4" max="4" width="18.125" style="4" bestFit="1" customWidth="1"/>
    <col min="5" max="5" width="17.25" style="4" bestFit="1" customWidth="1"/>
    <col min="6" max="6" width="10.875" style="4" bestFit="1" customWidth="1"/>
    <col min="7" max="7" width="9.5" style="4" bestFit="1" customWidth="1"/>
    <col min="8" max="8" width="9" style="4"/>
    <col min="9" max="9" width="11.375" style="4" bestFit="1" customWidth="1"/>
    <col min="10" max="10" width="17.625" style="4" customWidth="1"/>
    <col min="11" max="12" width="27.625" style="4" customWidth="1"/>
    <col min="13" max="13" width="6.375" style="4" bestFit="1" customWidth="1"/>
    <col min="14" max="16384" width="9" style="4"/>
  </cols>
  <sheetData>
    <row r="1" spans="1:14" ht="18.75" x14ac:dyDescent="0.4">
      <c r="A1" s="3" t="s">
        <v>90</v>
      </c>
      <c r="C1" s="61" t="s">
        <v>199</v>
      </c>
      <c r="J1" s="67"/>
      <c r="K1" s="82" t="s">
        <v>202</v>
      </c>
      <c r="L1" s="82"/>
    </row>
    <row r="2" spans="1:14" ht="18.75" customHeight="1" x14ac:dyDescent="0.4">
      <c r="A2" s="17" t="s">
        <v>33</v>
      </c>
      <c r="B2" s="79" t="str">
        <f>IF(入力シート①!C5="","",入力シート①!C5)</f>
        <v/>
      </c>
      <c r="C2" s="80"/>
      <c r="D2" s="80"/>
      <c r="E2" s="80"/>
      <c r="F2" s="80"/>
      <c r="G2" s="80"/>
      <c r="H2" s="80"/>
      <c r="I2" s="81"/>
      <c r="J2" s="69"/>
      <c r="K2" s="70" t="s">
        <v>203</v>
      </c>
      <c r="L2" s="62"/>
      <c r="M2" s="52"/>
    </row>
    <row r="3" spans="1:14" ht="18.75" x14ac:dyDescent="0.4">
      <c r="A3" s="66" t="s">
        <v>197</v>
      </c>
      <c r="B3" s="39"/>
      <c r="C3" s="39"/>
      <c r="D3" s="39"/>
      <c r="E3" s="39"/>
      <c r="F3" s="39"/>
      <c r="G3" s="39"/>
      <c r="H3" s="39"/>
      <c r="J3" s="68"/>
      <c r="K3" s="70" t="s">
        <v>204</v>
      </c>
      <c r="L3" s="63"/>
    </row>
    <row r="4" spans="1:14" ht="18.75" customHeight="1" x14ac:dyDescent="0.4">
      <c r="A4" s="73" t="s">
        <v>9</v>
      </c>
      <c r="B4" s="73" t="s">
        <v>0</v>
      </c>
      <c r="C4" s="73" t="s">
        <v>1</v>
      </c>
      <c r="D4" s="73"/>
      <c r="E4" s="73"/>
      <c r="F4" s="73"/>
      <c r="G4" s="86" t="s">
        <v>8</v>
      </c>
      <c r="H4" s="87"/>
      <c r="I4" s="88"/>
      <c r="J4" s="72" t="s">
        <v>100</v>
      </c>
      <c r="K4" s="73" t="s">
        <v>5</v>
      </c>
      <c r="L4" s="83"/>
    </row>
    <row r="5" spans="1:14" x14ac:dyDescent="0.4">
      <c r="A5" s="73"/>
      <c r="B5" s="73"/>
      <c r="C5" s="5" t="s">
        <v>2</v>
      </c>
      <c r="D5" s="6" t="s">
        <v>119</v>
      </c>
      <c r="E5" s="5" t="s">
        <v>3</v>
      </c>
      <c r="F5" s="5" t="s">
        <v>4</v>
      </c>
      <c r="G5" s="19" t="s">
        <v>3</v>
      </c>
      <c r="H5" s="5" t="s">
        <v>4</v>
      </c>
      <c r="I5" s="5" t="s">
        <v>32</v>
      </c>
      <c r="J5" s="73"/>
      <c r="K5" s="5" t="s">
        <v>6</v>
      </c>
      <c r="L5" s="5" t="s">
        <v>7</v>
      </c>
    </row>
    <row r="6" spans="1:14" ht="20.100000000000001" customHeight="1" x14ac:dyDescent="0.4">
      <c r="A6" s="89">
        <v>1</v>
      </c>
      <c r="B6" s="91" t="s">
        <v>191</v>
      </c>
      <c r="C6" s="55"/>
      <c r="D6" s="56"/>
      <c r="E6" s="57"/>
      <c r="F6" s="23" t="s">
        <v>114</v>
      </c>
      <c r="G6" s="58"/>
      <c r="H6" s="24" t="s">
        <v>116</v>
      </c>
      <c r="I6" s="65">
        <v>1</v>
      </c>
      <c r="J6" s="22">
        <f t="shared" ref="J6:J15" si="0">E6*G6*I6</f>
        <v>0</v>
      </c>
      <c r="K6" s="84" t="s">
        <v>64</v>
      </c>
      <c r="L6" s="84" t="s">
        <v>65</v>
      </c>
      <c r="M6" s="4" t="b">
        <v>1</v>
      </c>
      <c r="N6" s="4">
        <f>IF(M$6=TRUE,J6,"")</f>
        <v>0</v>
      </c>
    </row>
    <row r="7" spans="1:14" ht="20.100000000000001" customHeight="1" x14ac:dyDescent="0.4">
      <c r="A7" s="84"/>
      <c r="B7" s="77"/>
      <c r="C7" s="55"/>
      <c r="D7" s="56"/>
      <c r="E7" s="57"/>
      <c r="F7" s="23" t="s">
        <v>115</v>
      </c>
      <c r="G7" s="59"/>
      <c r="H7" s="24" t="s">
        <v>116</v>
      </c>
      <c r="I7" s="65">
        <v>1</v>
      </c>
      <c r="J7" s="22">
        <f t="shared" si="0"/>
        <v>0</v>
      </c>
      <c r="K7" s="84"/>
      <c r="L7" s="84"/>
      <c r="N7" s="4">
        <f t="shared" ref="N7:N10" si="1">IF(M$6=TRUE,J7,"")</f>
        <v>0</v>
      </c>
    </row>
    <row r="8" spans="1:14" ht="20.100000000000001" customHeight="1" x14ac:dyDescent="0.4">
      <c r="A8" s="84"/>
      <c r="B8" s="77"/>
      <c r="C8" s="55"/>
      <c r="D8" s="56"/>
      <c r="E8" s="57"/>
      <c r="F8" s="23" t="s">
        <v>115</v>
      </c>
      <c r="G8" s="59"/>
      <c r="H8" s="24" t="s">
        <v>116</v>
      </c>
      <c r="I8" s="65">
        <v>1</v>
      </c>
      <c r="J8" s="22">
        <f t="shared" si="0"/>
        <v>0</v>
      </c>
      <c r="K8" s="84"/>
      <c r="L8" s="84"/>
      <c r="N8" s="4">
        <f t="shared" si="1"/>
        <v>0</v>
      </c>
    </row>
    <row r="9" spans="1:14" ht="20.100000000000001" customHeight="1" x14ac:dyDescent="0.4">
      <c r="A9" s="84"/>
      <c r="B9" s="77"/>
      <c r="C9" s="58"/>
      <c r="D9" s="59"/>
      <c r="E9" s="57"/>
      <c r="F9" s="23" t="s">
        <v>114</v>
      </c>
      <c r="G9" s="59"/>
      <c r="H9" s="24" t="s">
        <v>116</v>
      </c>
      <c r="I9" s="65">
        <v>1</v>
      </c>
      <c r="J9" s="22">
        <f t="shared" si="0"/>
        <v>0</v>
      </c>
      <c r="K9" s="84"/>
      <c r="L9" s="84"/>
      <c r="N9" s="4">
        <f t="shared" si="1"/>
        <v>0</v>
      </c>
    </row>
    <row r="10" spans="1:14" ht="20.100000000000001" customHeight="1" x14ac:dyDescent="0.4">
      <c r="A10" s="85"/>
      <c r="B10" s="78"/>
      <c r="C10" s="58"/>
      <c r="D10" s="59"/>
      <c r="E10" s="57"/>
      <c r="F10" s="23" t="s">
        <v>114</v>
      </c>
      <c r="G10" s="59"/>
      <c r="H10" s="24" t="s">
        <v>116</v>
      </c>
      <c r="I10" s="65">
        <v>1</v>
      </c>
      <c r="J10" s="22">
        <f t="shared" si="0"/>
        <v>0</v>
      </c>
      <c r="K10" s="85"/>
      <c r="L10" s="85"/>
      <c r="N10" s="4">
        <f t="shared" si="1"/>
        <v>0</v>
      </c>
    </row>
    <row r="11" spans="1:14" ht="20.100000000000001" customHeight="1" x14ac:dyDescent="0.4">
      <c r="A11" s="76">
        <v>2</v>
      </c>
      <c r="B11" s="93" t="s">
        <v>34</v>
      </c>
      <c r="C11" s="58"/>
      <c r="D11" s="59"/>
      <c r="E11" s="57"/>
      <c r="F11" s="23" t="s">
        <v>117</v>
      </c>
      <c r="G11" s="59"/>
      <c r="H11" s="24" t="s">
        <v>118</v>
      </c>
      <c r="I11" s="65">
        <v>1</v>
      </c>
      <c r="J11" s="22">
        <f t="shared" si="0"/>
        <v>0</v>
      </c>
      <c r="K11" s="76" t="s">
        <v>60</v>
      </c>
      <c r="L11" s="76" t="s">
        <v>61</v>
      </c>
      <c r="M11" s="4" t="b">
        <v>1</v>
      </c>
      <c r="N11" s="4">
        <f>IF(M$11=TRUE,J11,"")</f>
        <v>0</v>
      </c>
    </row>
    <row r="12" spans="1:14" ht="20.100000000000001" customHeight="1" x14ac:dyDescent="0.4">
      <c r="A12" s="77"/>
      <c r="B12" s="94"/>
      <c r="C12" s="58"/>
      <c r="D12" s="59"/>
      <c r="E12" s="57"/>
      <c r="F12" s="23" t="s">
        <v>117</v>
      </c>
      <c r="G12" s="59"/>
      <c r="H12" s="24" t="s">
        <v>118</v>
      </c>
      <c r="I12" s="65">
        <v>1</v>
      </c>
      <c r="J12" s="22">
        <f t="shared" si="0"/>
        <v>0</v>
      </c>
      <c r="K12" s="77"/>
      <c r="L12" s="77"/>
      <c r="N12" s="4">
        <f t="shared" ref="N12:N15" si="2">IF(M$11=TRUE,J12,"")</f>
        <v>0</v>
      </c>
    </row>
    <row r="13" spans="1:14" ht="20.100000000000001" customHeight="1" x14ac:dyDescent="0.4">
      <c r="A13" s="77"/>
      <c r="B13" s="94"/>
      <c r="C13" s="58"/>
      <c r="D13" s="59"/>
      <c r="E13" s="57"/>
      <c r="F13" s="23" t="s">
        <v>117</v>
      </c>
      <c r="G13" s="59"/>
      <c r="H13" s="24" t="s">
        <v>118</v>
      </c>
      <c r="I13" s="65">
        <v>1</v>
      </c>
      <c r="J13" s="22">
        <f t="shared" si="0"/>
        <v>0</v>
      </c>
      <c r="K13" s="77"/>
      <c r="L13" s="77"/>
      <c r="N13" s="4">
        <f t="shared" si="2"/>
        <v>0</v>
      </c>
    </row>
    <row r="14" spans="1:14" ht="20.100000000000001" customHeight="1" x14ac:dyDescent="0.4">
      <c r="A14" s="77"/>
      <c r="B14" s="94"/>
      <c r="C14" s="58"/>
      <c r="D14" s="59"/>
      <c r="E14" s="57"/>
      <c r="F14" s="23" t="s">
        <v>117</v>
      </c>
      <c r="G14" s="59"/>
      <c r="H14" s="24" t="s">
        <v>118</v>
      </c>
      <c r="I14" s="65">
        <v>1</v>
      </c>
      <c r="J14" s="22">
        <f t="shared" si="0"/>
        <v>0</v>
      </c>
      <c r="K14" s="77"/>
      <c r="L14" s="77"/>
      <c r="N14" s="4">
        <f t="shared" si="2"/>
        <v>0</v>
      </c>
    </row>
    <row r="15" spans="1:14" ht="20.100000000000001" customHeight="1" x14ac:dyDescent="0.4">
      <c r="A15" s="78"/>
      <c r="B15" s="95"/>
      <c r="C15" s="58"/>
      <c r="D15" s="59"/>
      <c r="E15" s="57"/>
      <c r="F15" s="23" t="s">
        <v>117</v>
      </c>
      <c r="G15" s="59"/>
      <c r="H15" s="24" t="s">
        <v>118</v>
      </c>
      <c r="I15" s="65">
        <v>1</v>
      </c>
      <c r="J15" s="22">
        <f t="shared" si="0"/>
        <v>0</v>
      </c>
      <c r="K15" s="78"/>
      <c r="L15" s="78"/>
      <c r="N15" s="4">
        <f t="shared" si="2"/>
        <v>0</v>
      </c>
    </row>
    <row r="16" spans="1:14" ht="20.100000000000001" customHeight="1" x14ac:dyDescent="0.4">
      <c r="A16" s="20">
        <v>3</v>
      </c>
      <c r="B16" s="21" t="s">
        <v>20</v>
      </c>
      <c r="C16" s="21" t="s">
        <v>57</v>
      </c>
      <c r="D16" s="59" t="s">
        <v>120</v>
      </c>
      <c r="E16" s="22">
        <v>391014</v>
      </c>
      <c r="F16" s="23" t="s">
        <v>26</v>
      </c>
      <c r="G16" s="59"/>
      <c r="H16" s="24" t="s">
        <v>29</v>
      </c>
      <c r="I16" s="65">
        <v>1</v>
      </c>
      <c r="J16" s="22">
        <f>IF(OR(L$2="",L$3=""),E16*G16*I16,E16*G16*I16*L$2/L$3)</f>
        <v>0</v>
      </c>
      <c r="K16" s="21" t="s">
        <v>38</v>
      </c>
      <c r="L16" s="21" t="s">
        <v>39</v>
      </c>
      <c r="M16" s="4" t="b">
        <v>1</v>
      </c>
      <c r="N16" s="4">
        <f t="shared" ref="N16:N36" si="3">IF(M16=TRUE,J16,"")</f>
        <v>0</v>
      </c>
    </row>
    <row r="17" spans="1:14" ht="20.100000000000001" customHeight="1" x14ac:dyDescent="0.4">
      <c r="A17" s="26">
        <v>4</v>
      </c>
      <c r="B17" s="31" t="s">
        <v>121</v>
      </c>
      <c r="C17" s="25" t="s">
        <v>198</v>
      </c>
      <c r="D17" s="59" t="s">
        <v>120</v>
      </c>
      <c r="E17" s="22">
        <v>2168</v>
      </c>
      <c r="F17" s="23" t="s">
        <v>125</v>
      </c>
      <c r="G17" s="59"/>
      <c r="H17" s="24" t="s">
        <v>124</v>
      </c>
      <c r="I17" s="65">
        <v>1</v>
      </c>
      <c r="J17" s="22">
        <f t="shared" ref="J17:J31" si="4">IF(OR(L$2="",L$3=""),E17*G17*I17,E17*G17*I17*L$2/L$3)</f>
        <v>0</v>
      </c>
      <c r="K17" s="31" t="s">
        <v>133</v>
      </c>
      <c r="L17" s="31" t="s">
        <v>40</v>
      </c>
      <c r="M17" s="4" t="b">
        <v>1</v>
      </c>
      <c r="N17" s="4">
        <f t="shared" si="3"/>
        <v>0</v>
      </c>
    </row>
    <row r="18" spans="1:14" ht="20.100000000000001" customHeight="1" x14ac:dyDescent="0.4">
      <c r="A18" s="27">
        <v>5</v>
      </c>
      <c r="B18" s="76" t="s">
        <v>12</v>
      </c>
      <c r="C18" s="21" t="s">
        <v>200</v>
      </c>
      <c r="D18" s="59" t="s">
        <v>120</v>
      </c>
      <c r="E18" s="22">
        <v>3034</v>
      </c>
      <c r="F18" s="23" t="s">
        <v>26</v>
      </c>
      <c r="G18" s="59"/>
      <c r="H18" s="24" t="s">
        <v>29</v>
      </c>
      <c r="I18" s="65">
        <v>1</v>
      </c>
      <c r="J18" s="22">
        <f t="shared" si="4"/>
        <v>0</v>
      </c>
      <c r="K18" s="76" t="s">
        <v>48</v>
      </c>
      <c r="L18" s="76" t="s">
        <v>49</v>
      </c>
      <c r="M18" s="4" t="b">
        <v>1</v>
      </c>
      <c r="N18" s="4">
        <f t="shared" si="3"/>
        <v>0</v>
      </c>
    </row>
    <row r="19" spans="1:14" ht="20.100000000000001" customHeight="1" x14ac:dyDescent="0.4">
      <c r="A19" s="20">
        <v>6</v>
      </c>
      <c r="B19" s="77"/>
      <c r="C19" s="21" t="s">
        <v>201</v>
      </c>
      <c r="D19" s="59" t="s">
        <v>120</v>
      </c>
      <c r="E19" s="22">
        <v>2388</v>
      </c>
      <c r="F19" s="23" t="s">
        <v>26</v>
      </c>
      <c r="G19" s="59"/>
      <c r="H19" s="24" t="s">
        <v>29</v>
      </c>
      <c r="I19" s="65">
        <v>1</v>
      </c>
      <c r="J19" s="22">
        <f t="shared" si="4"/>
        <v>0</v>
      </c>
      <c r="K19" s="77"/>
      <c r="L19" s="77"/>
      <c r="M19" s="4" t="b">
        <v>1</v>
      </c>
      <c r="N19" s="4">
        <f t="shared" si="3"/>
        <v>0</v>
      </c>
    </row>
    <row r="20" spans="1:14" ht="20.100000000000001" customHeight="1" x14ac:dyDescent="0.4">
      <c r="A20" s="27">
        <v>7</v>
      </c>
      <c r="B20" s="77"/>
      <c r="C20" s="21" t="s">
        <v>24</v>
      </c>
      <c r="D20" s="59" t="s">
        <v>120</v>
      </c>
      <c r="E20" s="22">
        <v>4325</v>
      </c>
      <c r="F20" s="23" t="s">
        <v>26</v>
      </c>
      <c r="G20" s="59"/>
      <c r="H20" s="24" t="s">
        <v>29</v>
      </c>
      <c r="I20" s="65">
        <v>1</v>
      </c>
      <c r="J20" s="22">
        <f t="shared" si="4"/>
        <v>0</v>
      </c>
      <c r="K20" s="77"/>
      <c r="L20" s="77"/>
      <c r="M20" s="4" t="b">
        <v>1</v>
      </c>
      <c r="N20" s="4">
        <f t="shared" si="3"/>
        <v>0</v>
      </c>
    </row>
    <row r="21" spans="1:14" ht="20.100000000000001" customHeight="1" x14ac:dyDescent="0.4">
      <c r="A21" s="20">
        <v>8</v>
      </c>
      <c r="B21" s="78"/>
      <c r="C21" s="21" t="s">
        <v>25</v>
      </c>
      <c r="D21" s="59" t="s">
        <v>120</v>
      </c>
      <c r="E21" s="22">
        <v>1162</v>
      </c>
      <c r="F21" s="23" t="s">
        <v>26</v>
      </c>
      <c r="G21" s="59"/>
      <c r="H21" s="24" t="s">
        <v>29</v>
      </c>
      <c r="I21" s="65">
        <v>1</v>
      </c>
      <c r="J21" s="22">
        <f t="shared" si="4"/>
        <v>0</v>
      </c>
      <c r="K21" s="78"/>
      <c r="L21" s="78"/>
      <c r="M21" s="4" t="b">
        <v>1</v>
      </c>
      <c r="N21" s="4">
        <f t="shared" si="3"/>
        <v>0</v>
      </c>
    </row>
    <row r="22" spans="1:14" ht="20.100000000000001" customHeight="1" x14ac:dyDescent="0.4">
      <c r="A22" s="27">
        <v>9</v>
      </c>
      <c r="B22" s="76" t="s">
        <v>13</v>
      </c>
      <c r="C22" s="21" t="s">
        <v>130</v>
      </c>
      <c r="D22" s="25" t="s">
        <v>122</v>
      </c>
      <c r="E22" s="22">
        <v>9472</v>
      </c>
      <c r="F22" s="23" t="s">
        <v>26</v>
      </c>
      <c r="G22" s="59"/>
      <c r="H22" s="24" t="s">
        <v>29</v>
      </c>
      <c r="I22" s="65">
        <v>1</v>
      </c>
      <c r="J22" s="22">
        <f t="shared" si="4"/>
        <v>0</v>
      </c>
      <c r="K22" s="76" t="s">
        <v>102</v>
      </c>
      <c r="L22" s="76" t="s">
        <v>40</v>
      </c>
      <c r="M22" s="4" t="b">
        <v>1</v>
      </c>
      <c r="N22" s="4">
        <f t="shared" si="3"/>
        <v>0</v>
      </c>
    </row>
    <row r="23" spans="1:14" ht="20.100000000000001" customHeight="1" x14ac:dyDescent="0.4">
      <c r="A23" s="20">
        <v>10</v>
      </c>
      <c r="B23" s="78"/>
      <c r="C23" s="21" t="s">
        <v>131</v>
      </c>
      <c r="D23" s="25" t="s">
        <v>122</v>
      </c>
      <c r="E23" s="22">
        <v>16919</v>
      </c>
      <c r="F23" s="23" t="s">
        <v>26</v>
      </c>
      <c r="G23" s="59"/>
      <c r="H23" s="24" t="s">
        <v>29</v>
      </c>
      <c r="I23" s="65">
        <v>1</v>
      </c>
      <c r="J23" s="22">
        <f t="shared" si="4"/>
        <v>0</v>
      </c>
      <c r="K23" s="78"/>
      <c r="L23" s="78"/>
      <c r="M23" s="4" t="b">
        <v>1</v>
      </c>
      <c r="N23" s="4">
        <f t="shared" si="3"/>
        <v>0</v>
      </c>
    </row>
    <row r="24" spans="1:14" ht="20.100000000000001" customHeight="1" x14ac:dyDescent="0.4">
      <c r="A24" s="27">
        <v>11</v>
      </c>
      <c r="B24" s="21" t="s">
        <v>110</v>
      </c>
      <c r="C24" s="21" t="s">
        <v>57</v>
      </c>
      <c r="D24" s="59" t="s">
        <v>120</v>
      </c>
      <c r="E24" s="22">
        <v>465375</v>
      </c>
      <c r="F24" s="23" t="s">
        <v>26</v>
      </c>
      <c r="G24" s="59"/>
      <c r="H24" s="24" t="s">
        <v>29</v>
      </c>
      <c r="I24" s="65">
        <v>1</v>
      </c>
      <c r="J24" s="22">
        <f t="shared" si="4"/>
        <v>0</v>
      </c>
      <c r="K24" s="21" t="s">
        <v>41</v>
      </c>
      <c r="L24" s="21" t="s">
        <v>112</v>
      </c>
      <c r="M24" s="4" t="b">
        <v>1</v>
      </c>
      <c r="N24" s="4">
        <f t="shared" si="3"/>
        <v>0</v>
      </c>
    </row>
    <row r="25" spans="1:14" ht="20.100000000000001" customHeight="1" x14ac:dyDescent="0.4">
      <c r="A25" s="20">
        <v>12</v>
      </c>
      <c r="B25" s="21" t="s">
        <v>35</v>
      </c>
      <c r="C25" s="21" t="s">
        <v>58</v>
      </c>
      <c r="D25" s="59" t="s">
        <v>120</v>
      </c>
      <c r="E25" s="22">
        <v>59039</v>
      </c>
      <c r="F25" s="23" t="s">
        <v>26</v>
      </c>
      <c r="G25" s="59"/>
      <c r="H25" s="24" t="s">
        <v>29</v>
      </c>
      <c r="I25" s="65">
        <v>1</v>
      </c>
      <c r="J25" s="22">
        <f t="shared" si="4"/>
        <v>0</v>
      </c>
      <c r="K25" s="27" t="s">
        <v>42</v>
      </c>
      <c r="L25" s="27" t="s">
        <v>43</v>
      </c>
      <c r="M25" s="4" t="b">
        <v>1</v>
      </c>
      <c r="N25" s="4">
        <f t="shared" si="3"/>
        <v>0</v>
      </c>
    </row>
    <row r="26" spans="1:14" ht="20.100000000000001" customHeight="1" x14ac:dyDescent="0.4">
      <c r="A26" s="27">
        <v>13</v>
      </c>
      <c r="B26" s="21" t="s">
        <v>15</v>
      </c>
      <c r="C26" s="21" t="s">
        <v>59</v>
      </c>
      <c r="D26" s="59" t="s">
        <v>120</v>
      </c>
      <c r="E26" s="22">
        <v>336234</v>
      </c>
      <c r="F26" s="23" t="s">
        <v>26</v>
      </c>
      <c r="G26" s="59"/>
      <c r="H26" s="24" t="s">
        <v>29</v>
      </c>
      <c r="I26" s="65">
        <v>1</v>
      </c>
      <c r="J26" s="22">
        <f t="shared" si="4"/>
        <v>0</v>
      </c>
      <c r="K26" s="21" t="s">
        <v>44</v>
      </c>
      <c r="L26" s="21" t="s">
        <v>45</v>
      </c>
      <c r="M26" s="4" t="b">
        <v>1</v>
      </c>
      <c r="N26" s="4">
        <f t="shared" si="3"/>
        <v>0</v>
      </c>
    </row>
    <row r="27" spans="1:14" ht="20.100000000000001" customHeight="1" x14ac:dyDescent="0.4">
      <c r="A27" s="20">
        <v>14</v>
      </c>
      <c r="B27" s="21" t="s">
        <v>16</v>
      </c>
      <c r="C27" s="21" t="s">
        <v>57</v>
      </c>
      <c r="D27" s="59" t="s">
        <v>120</v>
      </c>
      <c r="E27" s="22">
        <v>2683333</v>
      </c>
      <c r="F27" s="23" t="s">
        <v>26</v>
      </c>
      <c r="G27" s="59"/>
      <c r="H27" s="24" t="s">
        <v>29</v>
      </c>
      <c r="I27" s="65">
        <v>1</v>
      </c>
      <c r="J27" s="22">
        <f t="shared" si="4"/>
        <v>0</v>
      </c>
      <c r="K27" s="27" t="s">
        <v>46</v>
      </c>
      <c r="L27" s="27" t="s">
        <v>47</v>
      </c>
      <c r="M27" s="4" t="b">
        <v>1</v>
      </c>
      <c r="N27" s="4">
        <f t="shared" si="3"/>
        <v>0</v>
      </c>
    </row>
    <row r="28" spans="1:14" ht="20.100000000000001" customHeight="1" x14ac:dyDescent="0.4">
      <c r="A28" s="26">
        <v>15</v>
      </c>
      <c r="B28" s="38" t="s">
        <v>123</v>
      </c>
      <c r="C28" s="38" t="s">
        <v>57</v>
      </c>
      <c r="D28" s="59" t="s">
        <v>129</v>
      </c>
      <c r="E28" s="22">
        <v>1951</v>
      </c>
      <c r="F28" s="23" t="s">
        <v>26</v>
      </c>
      <c r="G28" s="59"/>
      <c r="H28" s="24" t="s">
        <v>132</v>
      </c>
      <c r="I28" s="65">
        <v>1</v>
      </c>
      <c r="J28" s="22">
        <f t="shared" si="4"/>
        <v>0</v>
      </c>
      <c r="K28" s="32" t="s">
        <v>134</v>
      </c>
      <c r="L28" s="32" t="s">
        <v>135</v>
      </c>
      <c r="M28" s="4" t="b">
        <v>1</v>
      </c>
      <c r="N28" s="4">
        <f t="shared" si="3"/>
        <v>0</v>
      </c>
    </row>
    <row r="29" spans="1:14" ht="20.100000000000001" customHeight="1" x14ac:dyDescent="0.4">
      <c r="A29" s="51">
        <v>16</v>
      </c>
      <c r="B29" s="77" t="s">
        <v>192</v>
      </c>
      <c r="C29" s="38" t="s">
        <v>193</v>
      </c>
      <c r="D29" s="50" t="s">
        <v>122</v>
      </c>
      <c r="E29" s="22">
        <v>230746</v>
      </c>
      <c r="F29" s="23" t="s">
        <v>26</v>
      </c>
      <c r="G29" s="59"/>
      <c r="H29" s="24" t="s">
        <v>194</v>
      </c>
      <c r="I29" s="65">
        <v>1</v>
      </c>
      <c r="J29" s="22">
        <f t="shared" si="4"/>
        <v>0</v>
      </c>
      <c r="K29" s="76" t="s">
        <v>205</v>
      </c>
      <c r="L29" s="76" t="s">
        <v>206</v>
      </c>
      <c r="M29" s="4" t="b">
        <v>1</v>
      </c>
      <c r="N29" s="4">
        <f t="shared" si="3"/>
        <v>0</v>
      </c>
    </row>
    <row r="30" spans="1:14" ht="20.100000000000001" customHeight="1" x14ac:dyDescent="0.4">
      <c r="A30" s="51">
        <v>17</v>
      </c>
      <c r="B30" s="77"/>
      <c r="C30" s="38" t="s">
        <v>195</v>
      </c>
      <c r="D30" s="50" t="s">
        <v>122</v>
      </c>
      <c r="E30" s="22">
        <v>37751930</v>
      </c>
      <c r="F30" s="23" t="s">
        <v>26</v>
      </c>
      <c r="G30" s="59"/>
      <c r="H30" s="24" t="s">
        <v>194</v>
      </c>
      <c r="I30" s="65">
        <v>1</v>
      </c>
      <c r="J30" s="22">
        <f t="shared" si="4"/>
        <v>0</v>
      </c>
      <c r="K30" s="77"/>
      <c r="L30" s="77"/>
      <c r="M30" s="4" t="b">
        <v>1</v>
      </c>
      <c r="N30" s="4">
        <f t="shared" si="3"/>
        <v>0</v>
      </c>
    </row>
    <row r="31" spans="1:14" ht="20.100000000000001" customHeight="1" x14ac:dyDescent="0.4">
      <c r="A31" s="51">
        <v>18</v>
      </c>
      <c r="B31" s="78"/>
      <c r="C31" s="38" t="s">
        <v>196</v>
      </c>
      <c r="D31" s="50" t="s">
        <v>122</v>
      </c>
      <c r="E31" s="22">
        <v>3305012</v>
      </c>
      <c r="F31" s="23" t="s">
        <v>26</v>
      </c>
      <c r="G31" s="59"/>
      <c r="H31" s="24" t="s">
        <v>194</v>
      </c>
      <c r="I31" s="65">
        <v>1</v>
      </c>
      <c r="J31" s="22">
        <f t="shared" si="4"/>
        <v>0</v>
      </c>
      <c r="K31" s="78"/>
      <c r="L31" s="78"/>
      <c r="M31" s="4" t="b">
        <v>1</v>
      </c>
      <c r="N31" s="4">
        <f t="shared" si="3"/>
        <v>0</v>
      </c>
    </row>
    <row r="32" spans="1:14" ht="20.100000000000001" customHeight="1" x14ac:dyDescent="0.4">
      <c r="A32" s="27">
        <v>19</v>
      </c>
      <c r="B32" s="90" t="s">
        <v>208</v>
      </c>
      <c r="C32" s="76" t="s">
        <v>36</v>
      </c>
      <c r="D32" s="30" t="s">
        <v>127</v>
      </c>
      <c r="E32" s="53">
        <v>7403</v>
      </c>
      <c r="F32" s="23" t="s">
        <v>28</v>
      </c>
      <c r="G32" s="59"/>
      <c r="H32" s="24" t="s">
        <v>101</v>
      </c>
      <c r="I32" s="65">
        <v>1</v>
      </c>
      <c r="J32" s="22">
        <f t="shared" ref="J32:J37" si="5">E32*G32*I32</f>
        <v>0</v>
      </c>
      <c r="K32" s="76" t="s">
        <v>50</v>
      </c>
      <c r="L32" s="76" t="s">
        <v>56</v>
      </c>
      <c r="M32" s="4" t="b">
        <v>1</v>
      </c>
      <c r="N32" s="4">
        <f t="shared" si="3"/>
        <v>0</v>
      </c>
    </row>
    <row r="33" spans="1:14" ht="20.100000000000001" customHeight="1" x14ac:dyDescent="0.4">
      <c r="A33" s="27">
        <v>20</v>
      </c>
      <c r="B33" s="91"/>
      <c r="C33" s="78"/>
      <c r="D33" s="30" t="s">
        <v>164</v>
      </c>
      <c r="E33" s="53">
        <v>7403</v>
      </c>
      <c r="F33" s="23" t="s">
        <v>28</v>
      </c>
      <c r="G33" s="59"/>
      <c r="H33" s="24" t="s">
        <v>101</v>
      </c>
      <c r="I33" s="65">
        <v>1</v>
      </c>
      <c r="J33" s="22">
        <f t="shared" si="5"/>
        <v>0</v>
      </c>
      <c r="K33" s="78"/>
      <c r="L33" s="78"/>
      <c r="M33" s="4" t="b">
        <v>1</v>
      </c>
      <c r="N33" s="4">
        <f>IF(M33=TRUE,J33,"")</f>
        <v>0</v>
      </c>
    </row>
    <row r="34" spans="1:14" ht="20.100000000000001" customHeight="1" x14ac:dyDescent="0.4">
      <c r="A34" s="27">
        <v>21</v>
      </c>
      <c r="B34" s="91"/>
      <c r="C34" s="90" t="s">
        <v>126</v>
      </c>
      <c r="D34" s="30" t="s">
        <v>127</v>
      </c>
      <c r="E34" s="53">
        <v>2216</v>
      </c>
      <c r="F34" s="23" t="s">
        <v>28</v>
      </c>
      <c r="G34" s="59"/>
      <c r="H34" s="24" t="s">
        <v>31</v>
      </c>
      <c r="I34" s="65">
        <v>1</v>
      </c>
      <c r="J34" s="22">
        <f t="shared" si="5"/>
        <v>0</v>
      </c>
      <c r="K34" s="76" t="s">
        <v>54</v>
      </c>
      <c r="L34" s="76" t="s">
        <v>55</v>
      </c>
      <c r="M34" s="4" t="b">
        <v>1</v>
      </c>
      <c r="N34" s="4">
        <f t="shared" si="3"/>
        <v>0</v>
      </c>
    </row>
    <row r="35" spans="1:14" ht="20.100000000000001" customHeight="1" x14ac:dyDescent="0.4">
      <c r="A35" s="20">
        <v>22</v>
      </c>
      <c r="B35" s="91"/>
      <c r="C35" s="78"/>
      <c r="D35" s="30" t="s">
        <v>128</v>
      </c>
      <c r="E35" s="53">
        <v>2216</v>
      </c>
      <c r="F35" s="23" t="s">
        <v>28</v>
      </c>
      <c r="G35" s="59"/>
      <c r="H35" s="24" t="s">
        <v>31</v>
      </c>
      <c r="I35" s="65">
        <v>1</v>
      </c>
      <c r="J35" s="22">
        <f t="shared" si="5"/>
        <v>0</v>
      </c>
      <c r="K35" s="78"/>
      <c r="L35" s="78"/>
      <c r="M35" s="4" t="b">
        <v>1</v>
      </c>
      <c r="N35" s="4">
        <f>IF(M35=TRUE,J35,"")</f>
        <v>0</v>
      </c>
    </row>
    <row r="36" spans="1:14" ht="20.100000000000001" customHeight="1" x14ac:dyDescent="0.4">
      <c r="A36" s="27">
        <v>23</v>
      </c>
      <c r="B36" s="91"/>
      <c r="C36" s="76" t="s">
        <v>51</v>
      </c>
      <c r="D36" s="30" t="s">
        <v>127</v>
      </c>
      <c r="E36" s="54">
        <v>3500</v>
      </c>
      <c r="F36" s="28" t="s">
        <v>28</v>
      </c>
      <c r="G36" s="58"/>
      <c r="H36" s="29" t="s">
        <v>31</v>
      </c>
      <c r="I36" s="65">
        <v>1</v>
      </c>
      <c r="J36" s="22">
        <f t="shared" si="5"/>
        <v>0</v>
      </c>
      <c r="K36" s="76" t="s">
        <v>52</v>
      </c>
      <c r="L36" s="76" t="s">
        <v>53</v>
      </c>
      <c r="M36" s="4" t="b">
        <v>1</v>
      </c>
      <c r="N36" s="4">
        <f t="shared" si="3"/>
        <v>0</v>
      </c>
    </row>
    <row r="37" spans="1:14" ht="20.100000000000001" customHeight="1" x14ac:dyDescent="0.4">
      <c r="A37" s="27">
        <v>24</v>
      </c>
      <c r="B37" s="92"/>
      <c r="C37" s="78"/>
      <c r="D37" s="30" t="s">
        <v>128</v>
      </c>
      <c r="E37" s="54">
        <v>3500</v>
      </c>
      <c r="F37" s="28" t="s">
        <v>28</v>
      </c>
      <c r="G37" s="58"/>
      <c r="H37" s="29" t="s">
        <v>31</v>
      </c>
      <c r="I37" s="65">
        <v>1</v>
      </c>
      <c r="J37" s="22">
        <f t="shared" si="5"/>
        <v>0</v>
      </c>
      <c r="K37" s="78"/>
      <c r="L37" s="78"/>
      <c r="M37" s="4" t="b">
        <v>1</v>
      </c>
      <c r="N37" s="4">
        <f t="shared" ref="N37" si="6">IF(M37=TRUE,J37,"")</f>
        <v>0</v>
      </c>
    </row>
  </sheetData>
  <mergeCells count="35">
    <mergeCell ref="K36:K37"/>
    <mergeCell ref="L36:L37"/>
    <mergeCell ref="K32:K33"/>
    <mergeCell ref="L32:L33"/>
    <mergeCell ref="K34:K35"/>
    <mergeCell ref="A6:A10"/>
    <mergeCell ref="A11:A15"/>
    <mergeCell ref="B29:B31"/>
    <mergeCell ref="B32:B37"/>
    <mergeCell ref="C32:C33"/>
    <mergeCell ref="C34:C35"/>
    <mergeCell ref="C36:C37"/>
    <mergeCell ref="B6:B10"/>
    <mergeCell ref="B11:B15"/>
    <mergeCell ref="A4:A5"/>
    <mergeCell ref="B4:B5"/>
    <mergeCell ref="C4:F4"/>
    <mergeCell ref="G4:I4"/>
    <mergeCell ref="J4:J5"/>
    <mergeCell ref="L29:L31"/>
    <mergeCell ref="K29:K31"/>
    <mergeCell ref="B2:I2"/>
    <mergeCell ref="K1:L1"/>
    <mergeCell ref="L34:L35"/>
    <mergeCell ref="K4:L4"/>
    <mergeCell ref="B18:B21"/>
    <mergeCell ref="B22:B23"/>
    <mergeCell ref="K6:K10"/>
    <mergeCell ref="L6:L10"/>
    <mergeCell ref="K11:K15"/>
    <mergeCell ref="L11:L15"/>
    <mergeCell ref="K22:K23"/>
    <mergeCell ref="L22:L23"/>
    <mergeCell ref="K18:K21"/>
    <mergeCell ref="L18:L21"/>
  </mergeCells>
  <phoneticPr fontId="1"/>
  <conditionalFormatting sqref="A6:L10">
    <cfRule type="expression" dxfId="159" priority="32">
      <formula>$M$6=FALSE</formula>
    </cfRule>
  </conditionalFormatting>
  <conditionalFormatting sqref="A11:L15">
    <cfRule type="expression" dxfId="158" priority="31">
      <formula>$M$11=FALSE</formula>
    </cfRule>
  </conditionalFormatting>
  <conditionalFormatting sqref="A16:L16 J17:J28">
    <cfRule type="expression" dxfId="157" priority="30">
      <formula>$M$16=FALSE</formula>
    </cfRule>
  </conditionalFormatting>
  <conditionalFormatting sqref="A17:I17 K17:L17">
    <cfRule type="expression" dxfId="156" priority="29">
      <formula>$M$17=FALSE</formula>
    </cfRule>
  </conditionalFormatting>
  <conditionalFormatting sqref="A18 C18:I18">
    <cfRule type="expression" dxfId="155" priority="28">
      <formula>$M$18=FALSE</formula>
    </cfRule>
  </conditionalFormatting>
  <conditionalFormatting sqref="A19 C19:I19">
    <cfRule type="expression" dxfId="154" priority="27">
      <formula>$M$19=FALSE</formula>
    </cfRule>
  </conditionalFormatting>
  <conditionalFormatting sqref="A20 C20:I20">
    <cfRule type="expression" dxfId="153" priority="26">
      <formula>$M$20=FALSE</formula>
    </cfRule>
  </conditionalFormatting>
  <conditionalFormatting sqref="A21 C21:I21">
    <cfRule type="expression" dxfId="152" priority="25">
      <formula>$M$21=FALSE</formula>
    </cfRule>
  </conditionalFormatting>
  <conditionalFormatting sqref="B18:B21 K18:L21">
    <cfRule type="expression" dxfId="151" priority="24">
      <formula>AND($M$18=FALSE,$M$19=FALSE,$M$20=FALSE,$M$21=FALSE)</formula>
    </cfRule>
  </conditionalFormatting>
  <conditionalFormatting sqref="A22 C22:I22">
    <cfRule type="expression" dxfId="150" priority="23">
      <formula>$M$22=FALSE</formula>
    </cfRule>
  </conditionalFormatting>
  <conditionalFormatting sqref="A23 C23:I23">
    <cfRule type="expression" dxfId="149" priority="22">
      <formula>$M$23=FALSE</formula>
    </cfRule>
  </conditionalFormatting>
  <conditionalFormatting sqref="B22:B23 K22:L23">
    <cfRule type="expression" dxfId="148" priority="21">
      <formula>AND($M$22=FALSE,$M$23=FALSE)</formula>
    </cfRule>
  </conditionalFormatting>
  <conditionalFormatting sqref="A24:I24 K24:L24">
    <cfRule type="expression" dxfId="147" priority="20">
      <formula>$M$24=FALSE</formula>
    </cfRule>
  </conditionalFormatting>
  <conditionalFormatting sqref="A25:I25 K25:L25">
    <cfRule type="expression" dxfId="146" priority="19">
      <formula>$M$25=FALSE</formula>
    </cfRule>
  </conditionalFormatting>
  <conditionalFormatting sqref="A26:I26 K26:L26">
    <cfRule type="expression" dxfId="145" priority="18">
      <formula>$M$26=FALSE</formula>
    </cfRule>
  </conditionalFormatting>
  <conditionalFormatting sqref="A27:I27 K27:L27">
    <cfRule type="expression" dxfId="144" priority="17">
      <formula>$M$27=FALSE</formula>
    </cfRule>
  </conditionalFormatting>
  <conditionalFormatting sqref="A28:I28 K28:L28">
    <cfRule type="expression" dxfId="143" priority="16">
      <formula>$M$28=FALSE</formula>
    </cfRule>
  </conditionalFormatting>
  <conditionalFormatting sqref="A32 D32:J32">
    <cfRule type="expression" dxfId="142" priority="15">
      <formula>$M$32=FALSE</formula>
    </cfRule>
  </conditionalFormatting>
  <conditionalFormatting sqref="A33 D33:J33">
    <cfRule type="expression" dxfId="141" priority="14">
      <formula>$M$33=FALSE</formula>
    </cfRule>
  </conditionalFormatting>
  <conditionalFormatting sqref="A34 D34:J34">
    <cfRule type="expression" dxfId="140" priority="13">
      <formula>$M$34=FALSE</formula>
    </cfRule>
  </conditionalFormatting>
  <conditionalFormatting sqref="A35 D35:J35">
    <cfRule type="expression" dxfId="139" priority="12">
      <formula>$M$35=FALSE</formula>
    </cfRule>
  </conditionalFormatting>
  <conditionalFormatting sqref="A36 D36:J36">
    <cfRule type="expression" dxfId="138" priority="11">
      <formula>$M$36=FALSE</formula>
    </cfRule>
  </conditionalFormatting>
  <conditionalFormatting sqref="A37 D37:J37">
    <cfRule type="expression" dxfId="137" priority="10">
      <formula>$M$37=FALSE</formula>
    </cfRule>
  </conditionalFormatting>
  <conditionalFormatting sqref="C32:C33 K32:L33">
    <cfRule type="expression" dxfId="136" priority="9">
      <formula>AND($M$32=FALSE,$M$33=FALSE)</formula>
    </cfRule>
  </conditionalFormatting>
  <conditionalFormatting sqref="C34:C35 K34:L35">
    <cfRule type="expression" dxfId="135" priority="8">
      <formula>AND($M$34=FALSE,$M$35=FALSE)</formula>
    </cfRule>
  </conditionalFormatting>
  <conditionalFormatting sqref="C36:C37 K36:L37">
    <cfRule type="expression" dxfId="134" priority="7">
      <formula>AND($M$36=FALSE,$M$37=FALSE)</formula>
    </cfRule>
  </conditionalFormatting>
  <conditionalFormatting sqref="A29 C29:J29">
    <cfRule type="expression" dxfId="133" priority="5">
      <formula>$M$29=FALSE</formula>
    </cfRule>
  </conditionalFormatting>
  <conditionalFormatting sqref="A30 C30:J30">
    <cfRule type="expression" dxfId="132" priority="4">
      <formula>$M$30=FALSE</formula>
    </cfRule>
  </conditionalFormatting>
  <conditionalFormatting sqref="A31 C31:J31">
    <cfRule type="expression" dxfId="131" priority="3">
      <formula>$M$31=FALSE</formula>
    </cfRule>
  </conditionalFormatting>
  <conditionalFormatting sqref="B29:B31 K29:L31">
    <cfRule type="expression" dxfId="130" priority="2">
      <formula>AND($M$29=FALSE,$M$30=FALSE,$M$31=FALSE)</formula>
    </cfRule>
  </conditionalFormatting>
  <conditionalFormatting sqref="B32:B37">
    <cfRule type="expression" dxfId="129" priority="1">
      <formula>AND($M$14=FALSE,$M$15=FALSE,$M$16=FALSE,$M$17=FALSE,$M$18=FALSE,$M$19=FALSE)</formula>
    </cfRule>
  </conditionalFormatting>
  <dataValidations count="14">
    <dataValidation type="list" allowBlank="1" showInputMessage="1" showErrorMessage="1" promptTitle="入力のヒント" prompt="プルダウンリストより便益を受けるステークホルダーを選択" sqref="D6:D15">
      <formula1>"地域住民,従業員,その他(ｲﾍﾞﾝﾄ参加者),その他(一般消費者)"</formula1>
    </dataValidation>
    <dataValidation type="list" allowBlank="1" showInputMessage="1" showErrorMessage="1" promptTitle="入力のヒント" prompt="プルダウンリストより便益を受けるステークホルダーを選択" sqref="D24:D27">
      <formula1>"地域住民,地域住民（自社含む）"</formula1>
    </dataValidation>
    <dataValidation type="list" allowBlank="1" showInputMessage="1" showErrorMessage="1" promptTitle="入力のヒント" prompt="プルダウンリストより便益を受けるステークホルダーを選択" sqref="D28">
      <formula1>"従業員,その他(ｲﾍﾞﾝﾄ参加者),その他（観光客等）"</formula1>
    </dataValidation>
    <dataValidation allowBlank="1" showInputMessage="1" showErrorMessage="1" promptTitle="入力のヒント" prompt="林産物等の品名を入力" sqref="C6:C10"/>
    <dataValidation allowBlank="1" showInputMessage="1" showErrorMessage="1" promptTitle="入力のヒント" prompt="木材、きのこ原木等の品名を入力" sqref="C11:C15"/>
    <dataValidation type="list" allowBlank="1" showInputMessage="1" showErrorMessage="1" promptTitle="入力のヒント" prompt="プルダウンリストより便益を受けるステークホルダーを選択" sqref="D16:D21">
      <formula1>"地域住民,地域住民（自社含む）"</formula1>
    </dataValidation>
    <dataValidation allowBlank="1" showInputMessage="1" showErrorMessage="1" promptTitle="入力のヒント" prompt="市場での取引価格を入力" sqref="E6:E15"/>
    <dataValidation allowBlank="1" showInputMessage="1" showErrorMessage="1" promptTitle="入力のヒント" prompt="年間の生産量を入力" sqref="G6:G15"/>
    <dataValidation allowBlank="1" showInputMessage="1" showErrorMessage="1" promptTitle="入力のヒント" prompt="プロジェクトの対象範囲の面積を入力" sqref="G18:G31"/>
    <dataValidation allowBlank="1" showInputMessage="1" showErrorMessage="1" promptTitle="入力のヒント" prompt="ヒートアイランド緩和の効果が影響する範囲の世帯数を入力" sqref="G17"/>
    <dataValidation allowBlank="1" showInputMessage="1" showErrorMessage="1" promptTitle="入力のヒント" prompt="イベントの参加人数を入力" sqref="G32:G37"/>
    <dataValidation allowBlank="1" showInputMessage="1" showErrorMessage="1" promptTitle="入力のヒント" prompt="他社との共同事業等の場合、費用等の活動へのインプットの割合を入力" sqref="I6:I37"/>
    <dataValidation type="whole" allowBlank="1" showInputMessage="1" showErrorMessage="1" errorTitle="入力エラー" error="1～100の整数を入力してください" sqref="L2:L3">
      <formula1>1</formula1>
      <formula2>100</formula2>
    </dataValidation>
    <dataValidation allowBlank="1" showInputMessage="1" showErrorMessage="1" promptTitle="入力のヒント" prompt="プロジェクトの対象範囲の面積を入力" sqref="G16"/>
  </dataValidations>
  <pageMargins left="0.7" right="0.7" top="0.75" bottom="0.75" header="0.3" footer="0.3"/>
  <pageSetup paperSize="8" scale="8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チェック 2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228600</xdr:rowOff>
                  </from>
                  <to>
                    <xdr:col>0</xdr:col>
                    <xdr:colOff>314325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チェック 3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219075</xdr:rowOff>
                  </from>
                  <to>
                    <xdr:col>0</xdr:col>
                    <xdr:colOff>342900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チェック 17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9525</xdr:rowOff>
                  </from>
                  <to>
                    <xdr:col>0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チェック 18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9525</xdr:rowOff>
                  </from>
                  <to>
                    <xdr:col>0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チェック 19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9525</xdr:rowOff>
                  </from>
                  <to>
                    <xdr:col>0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チェック 20">
              <controlPr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9525</xdr:rowOff>
                  </from>
                  <to>
                    <xdr:col>0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チェック 21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9525</xdr:rowOff>
                  </from>
                  <to>
                    <xdr:col>0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チェック 22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28575</xdr:rowOff>
                  </from>
                  <to>
                    <xdr:col>0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チェック 23">
              <controlPr defaultSize="0" autoFill="0" autoLine="0" autoPict="0">
                <anchor moveWithCells="1">
                  <from>
                    <xdr:col>0</xdr:col>
                    <xdr:colOff>66675</xdr:colOff>
                    <xdr:row>22</xdr:row>
                    <xdr:rowOff>9525</xdr:rowOff>
                  </from>
                  <to>
                    <xdr:col>0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3" name="チェック 26">
              <controlPr defaultSize="0" autoFill="0" autoLine="0" autoPict="0">
                <anchor moveWithCells="1">
                  <from>
                    <xdr:col>0</xdr:col>
                    <xdr:colOff>66675</xdr:colOff>
                    <xdr:row>23</xdr:row>
                    <xdr:rowOff>9525</xdr:rowOff>
                  </from>
                  <to>
                    <xdr:col>0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4" name="チェック 27">
              <controlPr defaultSize="0" autoFill="0" autoLine="0" autoPict="0">
                <anchor moveWithCells="1">
                  <from>
                    <xdr:col>0</xdr:col>
                    <xdr:colOff>66675</xdr:colOff>
                    <xdr:row>24</xdr:row>
                    <xdr:rowOff>9525</xdr:rowOff>
                  </from>
                  <to>
                    <xdr:col>0</xdr:col>
                    <xdr:colOff>304800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5" name="チェック 28">
              <controlPr defaultSize="0" autoFill="0" autoLine="0" autoPict="0">
                <anchor moveWithCells="1">
                  <from>
                    <xdr:col>0</xdr:col>
                    <xdr:colOff>66675</xdr:colOff>
                    <xdr:row>25</xdr:row>
                    <xdr:rowOff>9525</xdr:rowOff>
                  </from>
                  <to>
                    <xdr:col>0</xdr:col>
                    <xdr:colOff>304800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6" name="チェック 29">
              <controlPr defaultSize="0" autoFill="0" autoLine="0" autoPict="0">
                <anchor moveWithCells="1">
                  <from>
                    <xdr:col>0</xdr:col>
                    <xdr:colOff>66675</xdr:colOff>
                    <xdr:row>26</xdr:row>
                    <xdr:rowOff>9525</xdr:rowOff>
                  </from>
                  <to>
                    <xdr:col>0</xdr:col>
                    <xdr:colOff>314325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7" name="チェック 30">
              <controlPr defaultSize="0" autoFill="0" autoLine="0" autoPict="0">
                <anchor moveWithCells="1">
                  <from>
                    <xdr:col>0</xdr:col>
                    <xdr:colOff>66675</xdr:colOff>
                    <xdr:row>31</xdr:row>
                    <xdr:rowOff>9525</xdr:rowOff>
                  </from>
                  <to>
                    <xdr:col>0</xdr:col>
                    <xdr:colOff>295275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8" name="チェック 33">
              <controlPr defaultSize="0" autoFill="0" autoLine="0" autoPict="0">
                <anchor moveWithCells="1">
                  <from>
                    <xdr:col>0</xdr:col>
                    <xdr:colOff>66675</xdr:colOff>
                    <xdr:row>35</xdr:row>
                    <xdr:rowOff>9525</xdr:rowOff>
                  </from>
                  <to>
                    <xdr:col>0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9" name="チェック 43">
              <controlPr defaultSize="0" autoFill="0" autoLine="0" autoPict="0">
                <anchor moveWithCells="1">
                  <from>
                    <xdr:col>0</xdr:col>
                    <xdr:colOff>66675</xdr:colOff>
                    <xdr:row>32</xdr:row>
                    <xdr:rowOff>0</xdr:rowOff>
                  </from>
                  <to>
                    <xdr:col>0</xdr:col>
                    <xdr:colOff>333375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0" name="チェック 44">
              <controlPr defaultSize="0" autoFill="0" autoLine="0" autoPict="0">
                <anchor moveWithCells="1">
                  <from>
                    <xdr:col>0</xdr:col>
                    <xdr:colOff>66675</xdr:colOff>
                    <xdr:row>26</xdr:row>
                    <xdr:rowOff>238125</xdr:rowOff>
                  </from>
                  <to>
                    <xdr:col>0</xdr:col>
                    <xdr:colOff>314325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1" name="チェック 46">
              <controlPr defaultSize="0" autoFill="0" autoLine="0" autoPict="0">
                <anchor moveWithCells="1">
                  <from>
                    <xdr:col>0</xdr:col>
                    <xdr:colOff>66675</xdr:colOff>
                    <xdr:row>33</xdr:row>
                    <xdr:rowOff>0</xdr:rowOff>
                  </from>
                  <to>
                    <xdr:col>0</xdr:col>
                    <xdr:colOff>314325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2" name="チェック 47">
              <controlPr defaultSize="0" autoFill="0" autoLine="0" autoPict="0">
                <anchor moveWithCells="1">
                  <from>
                    <xdr:col>0</xdr:col>
                    <xdr:colOff>66675</xdr:colOff>
                    <xdr:row>34</xdr:row>
                    <xdr:rowOff>9525</xdr:rowOff>
                  </from>
                  <to>
                    <xdr:col>0</xdr:col>
                    <xdr:colOff>285750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3" name="チェック 48">
              <controlPr defaultSize="0" autoFill="0" autoLine="0" autoPict="0">
                <anchor moveWithCells="1">
                  <from>
                    <xdr:col>0</xdr:col>
                    <xdr:colOff>66675</xdr:colOff>
                    <xdr:row>36</xdr:row>
                    <xdr:rowOff>0</xdr:rowOff>
                  </from>
                  <to>
                    <xdr:col>0</xdr:col>
                    <xdr:colOff>314325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4" name="チェック 55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9525</xdr:rowOff>
                  </from>
                  <to>
                    <xdr:col>0</xdr:col>
                    <xdr:colOff>314325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5" name="チェック 44">
              <controlPr defaultSize="0" autoFill="0" autoLine="0" autoPict="0">
                <anchor moveWithCells="1">
                  <from>
                    <xdr:col>0</xdr:col>
                    <xdr:colOff>66675</xdr:colOff>
                    <xdr:row>28</xdr:row>
                    <xdr:rowOff>9525</xdr:rowOff>
                  </from>
                  <to>
                    <xdr:col>0</xdr:col>
                    <xdr:colOff>314325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6" name="チェック 44">
              <controlPr defaultSize="0" autoFill="0" autoLine="0" autoPict="0">
                <anchor moveWithCells="1">
                  <from>
                    <xdr:col>0</xdr:col>
                    <xdr:colOff>66675</xdr:colOff>
                    <xdr:row>29</xdr:row>
                    <xdr:rowOff>9525</xdr:rowOff>
                  </from>
                  <to>
                    <xdr:col>0</xdr:col>
                    <xdr:colOff>314325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7" name="チェック 44">
              <controlPr defaultSize="0" autoFill="0" autoLine="0" autoPict="0">
                <anchor moveWithCells="1">
                  <from>
                    <xdr:col>0</xdr:col>
                    <xdr:colOff>66675</xdr:colOff>
                    <xdr:row>30</xdr:row>
                    <xdr:rowOff>9525</xdr:rowOff>
                  </from>
                  <to>
                    <xdr:col>0</xdr:col>
                    <xdr:colOff>314325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"/>
  <sheetViews>
    <sheetView showGridLines="0" zoomScaleNormal="100" workbookViewId="0">
      <selection activeCell="B12" sqref="B12:B17"/>
    </sheetView>
  </sheetViews>
  <sheetFormatPr defaultColWidth="9" defaultRowHeight="16.5" x14ac:dyDescent="0.4"/>
  <cols>
    <col min="1" max="1" width="6.5" style="4" customWidth="1"/>
    <col min="2" max="2" width="17" style="4" bestFit="1" customWidth="1"/>
    <col min="3" max="3" width="15.25" style="4" bestFit="1" customWidth="1"/>
    <col min="4" max="4" width="18.125" style="4" bestFit="1" customWidth="1"/>
    <col min="5" max="5" width="17.25" style="4" bestFit="1" customWidth="1"/>
    <col min="6" max="6" width="10.875" style="4" bestFit="1" customWidth="1"/>
    <col min="7" max="7" width="9.5" style="4" bestFit="1" customWidth="1"/>
    <col min="8" max="8" width="9" style="4"/>
    <col min="9" max="9" width="11.375" style="4" bestFit="1" customWidth="1"/>
    <col min="10" max="10" width="17.625" style="4" customWidth="1"/>
    <col min="11" max="12" width="27.625" style="4" customWidth="1"/>
    <col min="13" max="13" width="6.375" style="4" bestFit="1" customWidth="1"/>
    <col min="14" max="16384" width="9" style="4"/>
  </cols>
  <sheetData>
    <row r="1" spans="1:14" ht="18.75" x14ac:dyDescent="0.4">
      <c r="A1" s="3" t="s">
        <v>186</v>
      </c>
    </row>
    <row r="2" spans="1:14" x14ac:dyDescent="0.4">
      <c r="A2" s="17" t="s">
        <v>33</v>
      </c>
      <c r="B2" s="79" t="str">
        <f>IF(入力シート①!C5="","",入力シート①!C5)</f>
        <v/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18"/>
    </row>
    <row r="3" spans="1:14" ht="18.75" x14ac:dyDescent="0.4">
      <c r="A3" s="66" t="s">
        <v>197</v>
      </c>
    </row>
    <row r="4" spans="1:14" ht="18.75" customHeight="1" x14ac:dyDescent="0.4">
      <c r="A4" s="73" t="s">
        <v>9</v>
      </c>
      <c r="B4" s="73" t="s">
        <v>0</v>
      </c>
      <c r="C4" s="73" t="s">
        <v>1</v>
      </c>
      <c r="D4" s="73"/>
      <c r="E4" s="73"/>
      <c r="F4" s="73"/>
      <c r="G4" s="86" t="s">
        <v>8</v>
      </c>
      <c r="H4" s="87"/>
      <c r="I4" s="88"/>
      <c r="J4" s="72" t="s">
        <v>100</v>
      </c>
      <c r="K4" s="73" t="s">
        <v>5</v>
      </c>
      <c r="L4" s="73"/>
    </row>
    <row r="5" spans="1:14" x14ac:dyDescent="0.4">
      <c r="A5" s="73"/>
      <c r="B5" s="73"/>
      <c r="C5" s="34" t="s">
        <v>2</v>
      </c>
      <c r="D5" s="34" t="s">
        <v>99</v>
      </c>
      <c r="E5" s="34" t="s">
        <v>3</v>
      </c>
      <c r="F5" s="34" t="s">
        <v>4</v>
      </c>
      <c r="G5" s="19" t="s">
        <v>3</v>
      </c>
      <c r="H5" s="34" t="s">
        <v>4</v>
      </c>
      <c r="I5" s="34" t="s">
        <v>32</v>
      </c>
      <c r="J5" s="73"/>
      <c r="K5" s="34" t="s">
        <v>6</v>
      </c>
      <c r="L5" s="34" t="s">
        <v>7</v>
      </c>
    </row>
    <row r="6" spans="1:14" ht="20.100000000000001" customHeight="1" x14ac:dyDescent="0.4">
      <c r="A6" s="89">
        <v>1</v>
      </c>
      <c r="B6" s="77" t="s">
        <v>142</v>
      </c>
      <c r="C6" s="55"/>
      <c r="D6" s="56"/>
      <c r="E6" s="57"/>
      <c r="F6" s="23" t="s">
        <v>114</v>
      </c>
      <c r="G6" s="58"/>
      <c r="H6" s="24" t="s">
        <v>116</v>
      </c>
      <c r="I6" s="65">
        <v>1</v>
      </c>
      <c r="J6" s="22">
        <f>E6*G6*I6</f>
        <v>0</v>
      </c>
      <c r="K6" s="84" t="s">
        <v>64</v>
      </c>
      <c r="L6" s="84" t="s">
        <v>65</v>
      </c>
      <c r="M6" s="4" t="b">
        <v>1</v>
      </c>
      <c r="N6" s="4">
        <f>IF(M$6=TRUE,J6,"")</f>
        <v>0</v>
      </c>
    </row>
    <row r="7" spans="1:14" ht="20.100000000000001" customHeight="1" x14ac:dyDescent="0.4">
      <c r="A7" s="84"/>
      <c r="B7" s="77"/>
      <c r="C7" s="55"/>
      <c r="D7" s="56"/>
      <c r="E7" s="57"/>
      <c r="F7" s="23" t="s">
        <v>114</v>
      </c>
      <c r="G7" s="58"/>
      <c r="H7" s="24" t="s">
        <v>116</v>
      </c>
      <c r="I7" s="65">
        <v>1</v>
      </c>
      <c r="J7" s="22">
        <f t="shared" ref="J7:J17" si="0">E7*G7*I7</f>
        <v>0</v>
      </c>
      <c r="K7" s="84"/>
      <c r="L7" s="84"/>
      <c r="N7" s="4">
        <f t="shared" ref="N7:N10" si="1">IF(M$6=TRUE,J7,"")</f>
        <v>0</v>
      </c>
    </row>
    <row r="8" spans="1:14" ht="20.100000000000001" customHeight="1" x14ac:dyDescent="0.4">
      <c r="A8" s="84"/>
      <c r="B8" s="77"/>
      <c r="C8" s="55"/>
      <c r="D8" s="56"/>
      <c r="E8" s="57"/>
      <c r="F8" s="23" t="s">
        <v>114</v>
      </c>
      <c r="G8" s="58"/>
      <c r="H8" s="24" t="s">
        <v>116</v>
      </c>
      <c r="I8" s="65">
        <v>1</v>
      </c>
      <c r="J8" s="22">
        <f t="shared" si="0"/>
        <v>0</v>
      </c>
      <c r="K8" s="84"/>
      <c r="L8" s="84"/>
      <c r="N8" s="4">
        <f t="shared" si="1"/>
        <v>0</v>
      </c>
    </row>
    <row r="9" spans="1:14" ht="20.100000000000001" customHeight="1" x14ac:dyDescent="0.4">
      <c r="A9" s="84"/>
      <c r="B9" s="77"/>
      <c r="C9" s="58"/>
      <c r="D9" s="59"/>
      <c r="E9" s="57"/>
      <c r="F9" s="23" t="s">
        <v>114</v>
      </c>
      <c r="G9" s="58"/>
      <c r="H9" s="24" t="s">
        <v>116</v>
      </c>
      <c r="I9" s="65">
        <v>1</v>
      </c>
      <c r="J9" s="22">
        <f t="shared" si="0"/>
        <v>0</v>
      </c>
      <c r="K9" s="84"/>
      <c r="L9" s="84"/>
      <c r="N9" s="4">
        <f t="shared" si="1"/>
        <v>0</v>
      </c>
    </row>
    <row r="10" spans="1:14" ht="20.100000000000001" customHeight="1" x14ac:dyDescent="0.4">
      <c r="A10" s="85"/>
      <c r="B10" s="78"/>
      <c r="C10" s="58"/>
      <c r="D10" s="59"/>
      <c r="E10" s="57"/>
      <c r="F10" s="23" t="s">
        <v>114</v>
      </c>
      <c r="G10" s="58"/>
      <c r="H10" s="24" t="s">
        <v>116</v>
      </c>
      <c r="I10" s="65">
        <v>1</v>
      </c>
      <c r="J10" s="22">
        <f t="shared" si="0"/>
        <v>0</v>
      </c>
      <c r="K10" s="85"/>
      <c r="L10" s="85"/>
      <c r="N10" s="4">
        <f t="shared" si="1"/>
        <v>0</v>
      </c>
    </row>
    <row r="11" spans="1:14" ht="20.100000000000001" customHeight="1" x14ac:dyDescent="0.4">
      <c r="A11" s="37">
        <v>2</v>
      </c>
      <c r="B11" s="35" t="s">
        <v>207</v>
      </c>
      <c r="C11" s="35" t="s">
        <v>185</v>
      </c>
      <c r="D11" s="35" t="s">
        <v>122</v>
      </c>
      <c r="E11" s="49">
        <v>100711</v>
      </c>
      <c r="F11" s="23" t="s">
        <v>26</v>
      </c>
      <c r="G11" s="58"/>
      <c r="H11" s="24" t="s">
        <v>29</v>
      </c>
      <c r="I11" s="65">
        <v>1</v>
      </c>
      <c r="J11" s="22">
        <f t="shared" si="0"/>
        <v>0</v>
      </c>
      <c r="K11" s="35" t="s">
        <v>139</v>
      </c>
      <c r="L11" s="35" t="s">
        <v>140</v>
      </c>
      <c r="M11" s="4" t="b">
        <v>1</v>
      </c>
      <c r="N11" s="4">
        <f t="shared" ref="N11:N17" si="2">IF(M11=TRUE,J11,"")</f>
        <v>0</v>
      </c>
    </row>
    <row r="12" spans="1:14" ht="20.100000000000001" customHeight="1" x14ac:dyDescent="0.4">
      <c r="A12" s="38">
        <v>3</v>
      </c>
      <c r="B12" s="90" t="s">
        <v>208</v>
      </c>
      <c r="C12" s="76" t="s">
        <v>36</v>
      </c>
      <c r="D12" s="38" t="s">
        <v>127</v>
      </c>
      <c r="E12" s="53">
        <v>7403</v>
      </c>
      <c r="F12" s="23" t="s">
        <v>28</v>
      </c>
      <c r="G12" s="58"/>
      <c r="H12" s="24" t="s">
        <v>101</v>
      </c>
      <c r="I12" s="65">
        <v>1</v>
      </c>
      <c r="J12" s="22">
        <f t="shared" si="0"/>
        <v>0</v>
      </c>
      <c r="K12" s="90" t="s">
        <v>138</v>
      </c>
      <c r="L12" s="76" t="s">
        <v>56</v>
      </c>
      <c r="M12" s="4" t="b">
        <v>1</v>
      </c>
      <c r="N12" s="4">
        <f t="shared" si="2"/>
        <v>0</v>
      </c>
    </row>
    <row r="13" spans="1:14" ht="20.100000000000001" customHeight="1" x14ac:dyDescent="0.4">
      <c r="A13" s="38">
        <v>4</v>
      </c>
      <c r="B13" s="91"/>
      <c r="C13" s="78"/>
      <c r="D13" s="38" t="s">
        <v>128</v>
      </c>
      <c r="E13" s="53">
        <v>7403</v>
      </c>
      <c r="F13" s="23" t="s">
        <v>28</v>
      </c>
      <c r="G13" s="58"/>
      <c r="H13" s="24" t="s">
        <v>101</v>
      </c>
      <c r="I13" s="65">
        <v>1</v>
      </c>
      <c r="J13" s="22">
        <f t="shared" si="0"/>
        <v>0</v>
      </c>
      <c r="K13" s="78"/>
      <c r="L13" s="78"/>
      <c r="M13" s="4" t="b">
        <v>1</v>
      </c>
      <c r="N13" s="4">
        <f>IF(M13=TRUE,J13,"")</f>
        <v>0</v>
      </c>
    </row>
    <row r="14" spans="1:14" ht="20.100000000000001" customHeight="1" x14ac:dyDescent="0.4">
      <c r="A14" s="38">
        <v>5</v>
      </c>
      <c r="B14" s="91"/>
      <c r="C14" s="90" t="s">
        <v>126</v>
      </c>
      <c r="D14" s="38" t="s">
        <v>127</v>
      </c>
      <c r="E14" s="53">
        <v>2216</v>
      </c>
      <c r="F14" s="23" t="s">
        <v>28</v>
      </c>
      <c r="G14" s="58"/>
      <c r="H14" s="24" t="s">
        <v>31</v>
      </c>
      <c r="I14" s="65">
        <v>1</v>
      </c>
      <c r="J14" s="22">
        <f t="shared" si="0"/>
        <v>0</v>
      </c>
      <c r="K14" s="76" t="s">
        <v>54</v>
      </c>
      <c r="L14" s="76" t="s">
        <v>55</v>
      </c>
      <c r="M14" s="4" t="b">
        <v>1</v>
      </c>
      <c r="N14" s="4">
        <f t="shared" si="2"/>
        <v>0</v>
      </c>
    </row>
    <row r="15" spans="1:14" ht="20.100000000000001" customHeight="1" x14ac:dyDescent="0.4">
      <c r="A15" s="37">
        <v>6</v>
      </c>
      <c r="B15" s="91"/>
      <c r="C15" s="78"/>
      <c r="D15" s="38" t="s">
        <v>128</v>
      </c>
      <c r="E15" s="53">
        <v>2216</v>
      </c>
      <c r="F15" s="23" t="s">
        <v>28</v>
      </c>
      <c r="G15" s="58"/>
      <c r="H15" s="24" t="s">
        <v>31</v>
      </c>
      <c r="I15" s="65">
        <v>1</v>
      </c>
      <c r="J15" s="22">
        <f t="shared" si="0"/>
        <v>0</v>
      </c>
      <c r="K15" s="78"/>
      <c r="L15" s="78"/>
      <c r="M15" s="4" t="b">
        <v>1</v>
      </c>
      <c r="N15" s="4">
        <f>IF(M15=TRUE,J15,"")</f>
        <v>0</v>
      </c>
    </row>
    <row r="16" spans="1:14" ht="20.100000000000001" customHeight="1" x14ac:dyDescent="0.4">
      <c r="A16" s="38">
        <v>7</v>
      </c>
      <c r="B16" s="91"/>
      <c r="C16" s="76" t="s">
        <v>51</v>
      </c>
      <c r="D16" s="38" t="s">
        <v>127</v>
      </c>
      <c r="E16" s="54">
        <v>3500</v>
      </c>
      <c r="F16" s="28" t="s">
        <v>28</v>
      </c>
      <c r="G16" s="58"/>
      <c r="H16" s="29" t="s">
        <v>31</v>
      </c>
      <c r="I16" s="65">
        <v>1</v>
      </c>
      <c r="J16" s="22">
        <f t="shared" si="0"/>
        <v>0</v>
      </c>
      <c r="K16" s="76" t="s">
        <v>52</v>
      </c>
      <c r="L16" s="76" t="s">
        <v>53</v>
      </c>
      <c r="M16" s="4" t="b">
        <v>1</v>
      </c>
      <c r="N16" s="4">
        <f t="shared" si="2"/>
        <v>0</v>
      </c>
    </row>
    <row r="17" spans="1:14" ht="20.100000000000001" customHeight="1" x14ac:dyDescent="0.4">
      <c r="A17" s="38">
        <v>8</v>
      </c>
      <c r="B17" s="92"/>
      <c r="C17" s="78"/>
      <c r="D17" s="38" t="s">
        <v>128</v>
      </c>
      <c r="E17" s="54">
        <v>3500</v>
      </c>
      <c r="F17" s="28" t="s">
        <v>28</v>
      </c>
      <c r="G17" s="58"/>
      <c r="H17" s="29" t="s">
        <v>31</v>
      </c>
      <c r="I17" s="65">
        <v>1</v>
      </c>
      <c r="J17" s="22">
        <f t="shared" si="0"/>
        <v>0</v>
      </c>
      <c r="K17" s="78"/>
      <c r="L17" s="78"/>
      <c r="M17" s="4" t="b">
        <v>1</v>
      </c>
      <c r="N17" s="4">
        <f t="shared" si="2"/>
        <v>0</v>
      </c>
    </row>
  </sheetData>
  <mergeCells count="21">
    <mergeCell ref="A6:A10"/>
    <mergeCell ref="B6:B10"/>
    <mergeCell ref="K6:K10"/>
    <mergeCell ref="L6:L10"/>
    <mergeCell ref="B2:L2"/>
    <mergeCell ref="A4:A5"/>
    <mergeCell ref="B4:B5"/>
    <mergeCell ref="C4:F4"/>
    <mergeCell ref="G4:I4"/>
    <mergeCell ref="J4:J5"/>
    <mergeCell ref="K4:L4"/>
    <mergeCell ref="B12:B17"/>
    <mergeCell ref="C12:C13"/>
    <mergeCell ref="K12:K13"/>
    <mergeCell ref="L12:L13"/>
    <mergeCell ref="C14:C15"/>
    <mergeCell ref="K14:K15"/>
    <mergeCell ref="L14:L15"/>
    <mergeCell ref="C16:C17"/>
    <mergeCell ref="K16:K17"/>
    <mergeCell ref="L16:L17"/>
  </mergeCells>
  <phoneticPr fontId="1"/>
  <conditionalFormatting sqref="A6:L10">
    <cfRule type="expression" dxfId="128" priority="28">
      <formula>$M$6=FALSE</formula>
    </cfRule>
  </conditionalFormatting>
  <conditionalFormatting sqref="A11:L11">
    <cfRule type="expression" dxfId="127" priority="26">
      <formula>$M$11=FALSE</formula>
    </cfRule>
  </conditionalFormatting>
  <conditionalFormatting sqref="D12:J12">
    <cfRule type="expression" dxfId="126" priority="25">
      <formula>$M$12=FALSE</formula>
    </cfRule>
  </conditionalFormatting>
  <conditionalFormatting sqref="D13:J13">
    <cfRule type="expression" dxfId="125" priority="24">
      <formula>$M$13=FALSE</formula>
    </cfRule>
  </conditionalFormatting>
  <conditionalFormatting sqref="D14:J14">
    <cfRule type="expression" dxfId="124" priority="23">
      <formula>$M$14=FALSE</formula>
    </cfRule>
  </conditionalFormatting>
  <conditionalFormatting sqref="D15:J15">
    <cfRule type="expression" dxfId="123" priority="22">
      <formula>$M$15=FALSE</formula>
    </cfRule>
  </conditionalFormatting>
  <conditionalFormatting sqref="D16:J16">
    <cfRule type="expression" dxfId="122" priority="21">
      <formula>$M$16=FALSE</formula>
    </cfRule>
  </conditionalFormatting>
  <conditionalFormatting sqref="D17:J17">
    <cfRule type="expression" dxfId="121" priority="19">
      <formula>$M$17=FALSE</formula>
    </cfRule>
  </conditionalFormatting>
  <conditionalFormatting sqref="A12">
    <cfRule type="expression" dxfId="120" priority="11">
      <formula>$M$12=FALSE</formula>
    </cfRule>
  </conditionalFormatting>
  <conditionalFormatting sqref="A13">
    <cfRule type="expression" dxfId="119" priority="10">
      <formula>$M$13=FALSE</formula>
    </cfRule>
  </conditionalFormatting>
  <conditionalFormatting sqref="A14">
    <cfRule type="expression" dxfId="118" priority="9">
      <formula>$M$14=FALSE</formula>
    </cfRule>
  </conditionalFormatting>
  <conditionalFormatting sqref="A15">
    <cfRule type="expression" dxfId="117" priority="8">
      <formula>$M$15=FALSE</formula>
    </cfRule>
  </conditionalFormatting>
  <conditionalFormatting sqref="A16">
    <cfRule type="expression" dxfId="116" priority="7">
      <formula>$M$16=FALSE</formula>
    </cfRule>
  </conditionalFormatting>
  <conditionalFormatting sqref="A17">
    <cfRule type="expression" dxfId="115" priority="6">
      <formula>$M$17=FALSE</formula>
    </cfRule>
  </conditionalFormatting>
  <conditionalFormatting sqref="C12:C13 K12:L13">
    <cfRule type="expression" dxfId="114" priority="5">
      <formula>AND($M$12=FALSE,$M$13=FALSE)</formula>
    </cfRule>
  </conditionalFormatting>
  <conditionalFormatting sqref="C14:C15 K14:L15">
    <cfRule type="expression" dxfId="113" priority="4">
      <formula>AND($M$14=FALSE,$M$15=FALSE)</formula>
    </cfRule>
  </conditionalFormatting>
  <conditionalFormatting sqref="C16:C17 K16:L17">
    <cfRule type="expression" dxfId="112" priority="3">
      <formula>AND($M$16=FALSE,$M$17=FALSE)</formula>
    </cfRule>
  </conditionalFormatting>
  <conditionalFormatting sqref="B12:B17">
    <cfRule type="expression" dxfId="111" priority="1">
      <formula>AND($M$14=FALSE,$M$15=FALSE,$M$16=FALSE,$M$17=FALSE,$M$18=FALSE,$M$19=FALSE)</formula>
    </cfRule>
  </conditionalFormatting>
  <dataValidations count="7">
    <dataValidation type="list" allowBlank="1" showInputMessage="1" showErrorMessage="1" promptTitle="入力のヒント" prompt="プルダウンリストより便益を受けるステークホルダーを選択" sqref="D6:D10">
      <formula1>"地域住民,従業員,その他(ｲﾍﾞﾝﾄ参加者),その他(一般消費者)"</formula1>
    </dataValidation>
    <dataValidation allowBlank="1" showInputMessage="1" showErrorMessage="1" promptTitle="入力のヒント" prompt="畜産物の品名を入力" sqref="C6:C10"/>
    <dataValidation allowBlank="1" showInputMessage="1" showErrorMessage="1" promptTitle="入力のヒント" prompt="市場での取引価格を入力" sqref="E6:E10"/>
    <dataValidation allowBlank="1" showInputMessage="1" showErrorMessage="1" promptTitle="入力のヒント" prompt="年間の生産量を入力" sqref="G6:G10"/>
    <dataValidation allowBlank="1" showInputMessage="1" showErrorMessage="1" promptTitle="入力のヒント" prompt="プロジェクトの対象範囲の面積を入力" sqref="G11"/>
    <dataValidation allowBlank="1" showInputMessage="1" showErrorMessage="1" promptTitle="入力のヒント" prompt="イベントの参加人数を入力" sqref="G12:G17"/>
    <dataValidation allowBlank="1" showInputMessage="1" showErrorMessage="1" promptTitle="入力のヒント" prompt="他社との共同事業等の場合、費用等の活動へのインプットの割合を入力" sqref="I6:I17"/>
  </dataValidations>
  <pageMargins left="0.7" right="0.7" top="0.75" bottom="0.75" header="0.3" footer="0.3"/>
  <pageSetup paperSize="8" scale="8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228600</xdr:rowOff>
                  </from>
                  <to>
                    <xdr:col>0</xdr:col>
                    <xdr:colOff>314325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5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9525</xdr:rowOff>
                  </from>
                  <to>
                    <xdr:col>0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6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9525</xdr:rowOff>
                  </from>
                  <to>
                    <xdr:col>0</xdr:col>
                    <xdr:colOff>295275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7" name="Check Box 17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9525</xdr:rowOff>
                  </from>
                  <to>
                    <xdr:col>0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8" r:id="rId8" name="Check Box 18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0</xdr:rowOff>
                  </from>
                  <to>
                    <xdr:col>0</xdr:col>
                    <xdr:colOff>333375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1" r:id="rId9" name="Check Box 21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9525</xdr:rowOff>
                  </from>
                  <to>
                    <xdr:col>0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10" name="Check Box 22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9525</xdr:rowOff>
                  </from>
                  <to>
                    <xdr:col>0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11" name="Check Box 23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0</xdr:rowOff>
                  </from>
                  <to>
                    <xdr:col>0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3"/>
  <sheetViews>
    <sheetView showGridLines="0" topLeftCell="A3" zoomScaleNormal="100" workbookViewId="0">
      <selection activeCell="E13" sqref="E13"/>
    </sheetView>
  </sheetViews>
  <sheetFormatPr defaultColWidth="9" defaultRowHeight="16.5" x14ac:dyDescent="0.4"/>
  <cols>
    <col min="1" max="1" width="6.5" style="4" customWidth="1"/>
    <col min="2" max="2" width="17" style="4" bestFit="1" customWidth="1"/>
    <col min="3" max="3" width="18.875" style="4" bestFit="1" customWidth="1"/>
    <col min="4" max="4" width="18.125" style="4" bestFit="1" customWidth="1"/>
    <col min="5" max="5" width="17.25" style="4" bestFit="1" customWidth="1"/>
    <col min="6" max="6" width="10.875" style="4" bestFit="1" customWidth="1"/>
    <col min="7" max="7" width="9.5" style="4" bestFit="1" customWidth="1"/>
    <col min="8" max="8" width="9" style="4"/>
    <col min="9" max="9" width="11.375" style="4" bestFit="1" customWidth="1"/>
    <col min="10" max="10" width="17.625" style="4" customWidth="1"/>
    <col min="11" max="12" width="27.625" style="4" customWidth="1"/>
    <col min="13" max="13" width="6.375" style="4" bestFit="1" customWidth="1"/>
    <col min="14" max="16384" width="9" style="4"/>
  </cols>
  <sheetData>
    <row r="1" spans="1:14" ht="18.75" x14ac:dyDescent="0.4">
      <c r="A1" s="3" t="s">
        <v>187</v>
      </c>
    </row>
    <row r="2" spans="1:14" x14ac:dyDescent="0.4">
      <c r="A2" s="17" t="s">
        <v>33</v>
      </c>
      <c r="B2" s="79" t="str">
        <f>IF(入力シート①!C5="","",入力シート①!C5)</f>
        <v/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18"/>
    </row>
    <row r="3" spans="1:14" ht="18.75" x14ac:dyDescent="0.4">
      <c r="A3" s="66" t="s">
        <v>197</v>
      </c>
    </row>
    <row r="4" spans="1:14" ht="18.75" customHeight="1" x14ac:dyDescent="0.4">
      <c r="A4" s="73" t="s">
        <v>9</v>
      </c>
      <c r="B4" s="73" t="s">
        <v>0</v>
      </c>
      <c r="C4" s="73" t="s">
        <v>1</v>
      </c>
      <c r="D4" s="73"/>
      <c r="E4" s="73"/>
      <c r="F4" s="73"/>
      <c r="G4" s="86" t="s">
        <v>8</v>
      </c>
      <c r="H4" s="87"/>
      <c r="I4" s="88"/>
      <c r="J4" s="72" t="s">
        <v>100</v>
      </c>
      <c r="K4" s="73" t="s">
        <v>5</v>
      </c>
      <c r="L4" s="73"/>
    </row>
    <row r="5" spans="1:14" x14ac:dyDescent="0.4">
      <c r="A5" s="73"/>
      <c r="B5" s="73"/>
      <c r="C5" s="34" t="s">
        <v>2</v>
      </c>
      <c r="D5" s="34" t="s">
        <v>99</v>
      </c>
      <c r="E5" s="34" t="s">
        <v>3</v>
      </c>
      <c r="F5" s="34" t="s">
        <v>4</v>
      </c>
      <c r="G5" s="19" t="s">
        <v>3</v>
      </c>
      <c r="H5" s="34" t="s">
        <v>4</v>
      </c>
      <c r="I5" s="34" t="s">
        <v>32</v>
      </c>
      <c r="J5" s="73"/>
      <c r="K5" s="34" t="s">
        <v>6</v>
      </c>
      <c r="L5" s="34" t="s">
        <v>7</v>
      </c>
    </row>
    <row r="6" spans="1:14" ht="20.100000000000001" customHeight="1" x14ac:dyDescent="0.4">
      <c r="A6" s="89">
        <v>1</v>
      </c>
      <c r="B6" s="77" t="s">
        <v>141</v>
      </c>
      <c r="C6" s="55"/>
      <c r="D6" s="56"/>
      <c r="E6" s="57"/>
      <c r="F6" s="23" t="s">
        <v>114</v>
      </c>
      <c r="G6" s="58"/>
      <c r="H6" s="24" t="s">
        <v>116</v>
      </c>
      <c r="I6" s="65">
        <v>1</v>
      </c>
      <c r="J6" s="22">
        <f>E6*G6*I6</f>
        <v>0</v>
      </c>
      <c r="K6" s="84" t="s">
        <v>64</v>
      </c>
      <c r="L6" s="84" t="s">
        <v>65</v>
      </c>
      <c r="M6" s="4" t="b">
        <v>1</v>
      </c>
      <c r="N6" s="4">
        <f>IF(M$6=TRUE,J6,"")</f>
        <v>0</v>
      </c>
    </row>
    <row r="7" spans="1:14" ht="20.100000000000001" customHeight="1" x14ac:dyDescent="0.4">
      <c r="A7" s="84"/>
      <c r="B7" s="77"/>
      <c r="C7" s="55"/>
      <c r="D7" s="56"/>
      <c r="E7" s="57"/>
      <c r="F7" s="23" t="s">
        <v>114</v>
      </c>
      <c r="G7" s="58"/>
      <c r="H7" s="24" t="s">
        <v>116</v>
      </c>
      <c r="I7" s="65">
        <v>1</v>
      </c>
      <c r="J7" s="22">
        <f t="shared" ref="J7:J23" si="0">E7*G7*I7</f>
        <v>0</v>
      </c>
      <c r="K7" s="84"/>
      <c r="L7" s="84"/>
      <c r="N7" s="4">
        <f t="shared" ref="N7:N10" si="1">IF(M$6=TRUE,J7,"")</f>
        <v>0</v>
      </c>
    </row>
    <row r="8" spans="1:14" ht="20.100000000000001" customHeight="1" x14ac:dyDescent="0.4">
      <c r="A8" s="84"/>
      <c r="B8" s="77"/>
      <c r="C8" s="55"/>
      <c r="D8" s="56"/>
      <c r="E8" s="57"/>
      <c r="F8" s="23" t="s">
        <v>114</v>
      </c>
      <c r="G8" s="58"/>
      <c r="H8" s="24" t="s">
        <v>116</v>
      </c>
      <c r="I8" s="65">
        <v>1</v>
      </c>
      <c r="J8" s="22">
        <f t="shared" si="0"/>
        <v>0</v>
      </c>
      <c r="K8" s="84"/>
      <c r="L8" s="84"/>
      <c r="N8" s="4">
        <f t="shared" si="1"/>
        <v>0</v>
      </c>
    </row>
    <row r="9" spans="1:14" ht="20.100000000000001" customHeight="1" x14ac:dyDescent="0.4">
      <c r="A9" s="84"/>
      <c r="B9" s="77"/>
      <c r="C9" s="58"/>
      <c r="D9" s="59"/>
      <c r="E9" s="57"/>
      <c r="F9" s="23" t="s">
        <v>114</v>
      </c>
      <c r="G9" s="58"/>
      <c r="H9" s="24" t="s">
        <v>116</v>
      </c>
      <c r="I9" s="65">
        <v>1</v>
      </c>
      <c r="J9" s="22">
        <f t="shared" si="0"/>
        <v>0</v>
      </c>
      <c r="K9" s="84"/>
      <c r="L9" s="84"/>
      <c r="N9" s="4">
        <f t="shared" si="1"/>
        <v>0</v>
      </c>
    </row>
    <row r="10" spans="1:14" ht="20.100000000000001" customHeight="1" x14ac:dyDescent="0.4">
      <c r="A10" s="85"/>
      <c r="B10" s="78"/>
      <c r="C10" s="58"/>
      <c r="D10" s="59"/>
      <c r="E10" s="57"/>
      <c r="F10" s="23" t="s">
        <v>114</v>
      </c>
      <c r="G10" s="58"/>
      <c r="H10" s="24" t="s">
        <v>116</v>
      </c>
      <c r="I10" s="65">
        <v>1</v>
      </c>
      <c r="J10" s="22">
        <f t="shared" si="0"/>
        <v>0</v>
      </c>
      <c r="K10" s="85"/>
      <c r="L10" s="85"/>
      <c r="N10" s="4">
        <f t="shared" si="1"/>
        <v>0</v>
      </c>
    </row>
    <row r="11" spans="1:14" ht="20.100000000000001" customHeight="1" x14ac:dyDescent="0.4">
      <c r="A11" s="37">
        <v>2</v>
      </c>
      <c r="B11" s="35" t="s">
        <v>20</v>
      </c>
      <c r="C11" s="35" t="s">
        <v>57</v>
      </c>
      <c r="D11" s="59" t="s">
        <v>120</v>
      </c>
      <c r="E11" s="22">
        <v>3840278</v>
      </c>
      <c r="F11" s="23" t="s">
        <v>26</v>
      </c>
      <c r="G11" s="58"/>
      <c r="H11" s="24" t="s">
        <v>29</v>
      </c>
      <c r="I11" s="65">
        <v>1</v>
      </c>
      <c r="J11" s="22">
        <f t="shared" si="0"/>
        <v>0</v>
      </c>
      <c r="K11" s="35" t="s">
        <v>148</v>
      </c>
      <c r="L11" s="35" t="s">
        <v>149</v>
      </c>
      <c r="M11" s="4" t="b">
        <v>1</v>
      </c>
      <c r="N11" s="4">
        <f t="shared" ref="N11:N23" si="2">IF(M11=TRUE,J11,"")</f>
        <v>0</v>
      </c>
    </row>
    <row r="12" spans="1:14" ht="20.100000000000001" customHeight="1" x14ac:dyDescent="0.4">
      <c r="A12" s="37">
        <v>3</v>
      </c>
      <c r="B12" s="36" t="s">
        <v>21</v>
      </c>
      <c r="C12" s="35" t="s">
        <v>198</v>
      </c>
      <c r="D12" s="59" t="s">
        <v>120</v>
      </c>
      <c r="E12" s="22">
        <v>5172</v>
      </c>
      <c r="F12" s="23" t="s">
        <v>27</v>
      </c>
      <c r="G12" s="58"/>
      <c r="H12" s="24" t="s">
        <v>30</v>
      </c>
      <c r="I12" s="65">
        <v>1</v>
      </c>
      <c r="J12" s="22">
        <f t="shared" si="0"/>
        <v>0</v>
      </c>
      <c r="K12" s="36" t="s">
        <v>133</v>
      </c>
      <c r="L12" s="36" t="s">
        <v>40</v>
      </c>
      <c r="M12" s="4" t="b">
        <v>1</v>
      </c>
      <c r="N12" s="4">
        <f t="shared" si="2"/>
        <v>0</v>
      </c>
    </row>
    <row r="13" spans="1:14" ht="20.100000000000001" customHeight="1" x14ac:dyDescent="0.4">
      <c r="A13" s="38">
        <v>4</v>
      </c>
      <c r="B13" s="38" t="s">
        <v>12</v>
      </c>
      <c r="C13" s="35" t="s">
        <v>57</v>
      </c>
      <c r="D13" s="59" t="s">
        <v>157</v>
      </c>
      <c r="E13" s="22">
        <v>1604</v>
      </c>
      <c r="F13" s="23" t="s">
        <v>26</v>
      </c>
      <c r="G13" s="58"/>
      <c r="H13" s="24" t="s">
        <v>29</v>
      </c>
      <c r="I13" s="65">
        <v>1</v>
      </c>
      <c r="J13" s="22">
        <f t="shared" si="0"/>
        <v>0</v>
      </c>
      <c r="K13" s="38" t="s">
        <v>48</v>
      </c>
      <c r="L13" s="38" t="s">
        <v>49</v>
      </c>
      <c r="M13" s="4" t="b">
        <v>1</v>
      </c>
      <c r="N13" s="4">
        <f t="shared" si="2"/>
        <v>0</v>
      </c>
    </row>
    <row r="14" spans="1:14" ht="20.100000000000001" customHeight="1" x14ac:dyDescent="0.4">
      <c r="A14" s="38">
        <v>5</v>
      </c>
      <c r="B14" s="35" t="s">
        <v>110</v>
      </c>
      <c r="C14" s="35" t="s">
        <v>57</v>
      </c>
      <c r="D14" s="59" t="s">
        <v>120</v>
      </c>
      <c r="E14" s="22">
        <v>57871</v>
      </c>
      <c r="F14" s="23" t="s">
        <v>26</v>
      </c>
      <c r="G14" s="58"/>
      <c r="H14" s="24" t="s">
        <v>29</v>
      </c>
      <c r="I14" s="65">
        <v>1</v>
      </c>
      <c r="J14" s="22">
        <f t="shared" si="0"/>
        <v>0</v>
      </c>
      <c r="K14" s="35" t="s">
        <v>143</v>
      </c>
      <c r="L14" s="35" t="s">
        <v>112</v>
      </c>
      <c r="M14" s="4" t="b">
        <v>1</v>
      </c>
      <c r="N14" s="4">
        <f t="shared" si="2"/>
        <v>0</v>
      </c>
    </row>
    <row r="15" spans="1:14" ht="20.100000000000001" customHeight="1" x14ac:dyDescent="0.4">
      <c r="A15" s="37">
        <v>6</v>
      </c>
      <c r="B15" s="35" t="s">
        <v>35</v>
      </c>
      <c r="C15" s="35" t="s">
        <v>57</v>
      </c>
      <c r="D15" s="59" t="s">
        <v>120</v>
      </c>
      <c r="E15" s="22">
        <v>1243808</v>
      </c>
      <c r="F15" s="23" t="s">
        <v>26</v>
      </c>
      <c r="G15" s="58"/>
      <c r="H15" s="24" t="s">
        <v>29</v>
      </c>
      <c r="I15" s="65">
        <v>1</v>
      </c>
      <c r="J15" s="22">
        <f t="shared" si="0"/>
        <v>0</v>
      </c>
      <c r="K15" s="38" t="s">
        <v>42</v>
      </c>
      <c r="L15" s="38" t="s">
        <v>43</v>
      </c>
      <c r="M15" s="4" t="b">
        <v>1</v>
      </c>
      <c r="N15" s="4">
        <f t="shared" si="2"/>
        <v>0</v>
      </c>
    </row>
    <row r="16" spans="1:14" ht="20.100000000000001" customHeight="1" x14ac:dyDescent="0.4">
      <c r="A16" s="38">
        <v>7</v>
      </c>
      <c r="B16" s="35" t="s">
        <v>15</v>
      </c>
      <c r="C16" s="35" t="s">
        <v>57</v>
      </c>
      <c r="D16" s="59" t="s">
        <v>120</v>
      </c>
      <c r="E16" s="22">
        <v>433440</v>
      </c>
      <c r="F16" s="23" t="s">
        <v>26</v>
      </c>
      <c r="G16" s="58"/>
      <c r="H16" s="24" t="s">
        <v>29</v>
      </c>
      <c r="I16" s="65">
        <v>1</v>
      </c>
      <c r="J16" s="22">
        <f t="shared" si="0"/>
        <v>0</v>
      </c>
      <c r="K16" s="35" t="s">
        <v>145</v>
      </c>
      <c r="L16" s="35" t="s">
        <v>144</v>
      </c>
      <c r="M16" s="4" t="b">
        <v>1</v>
      </c>
      <c r="N16" s="4">
        <f t="shared" si="2"/>
        <v>0</v>
      </c>
    </row>
    <row r="17" spans="1:14" ht="20.100000000000001" customHeight="1" x14ac:dyDescent="0.4">
      <c r="A17" s="37">
        <v>8</v>
      </c>
      <c r="B17" s="35" t="s">
        <v>16</v>
      </c>
      <c r="C17" s="35" t="s">
        <v>57</v>
      </c>
      <c r="D17" s="59" t="s">
        <v>120</v>
      </c>
      <c r="E17" s="22">
        <v>1304100</v>
      </c>
      <c r="F17" s="23" t="s">
        <v>26</v>
      </c>
      <c r="G17" s="58"/>
      <c r="H17" s="24" t="s">
        <v>29</v>
      </c>
      <c r="I17" s="65">
        <v>1</v>
      </c>
      <c r="J17" s="22">
        <f t="shared" si="0"/>
        <v>0</v>
      </c>
      <c r="K17" s="38" t="s">
        <v>146</v>
      </c>
      <c r="L17" s="38" t="s">
        <v>47</v>
      </c>
      <c r="M17" s="4" t="b">
        <v>1</v>
      </c>
      <c r="N17" s="4">
        <f t="shared" si="2"/>
        <v>0</v>
      </c>
    </row>
    <row r="18" spans="1:14" ht="20.100000000000001" customHeight="1" x14ac:dyDescent="0.4">
      <c r="A18" s="38">
        <v>9</v>
      </c>
      <c r="B18" s="90" t="s">
        <v>208</v>
      </c>
      <c r="C18" s="76" t="s">
        <v>36</v>
      </c>
      <c r="D18" s="38" t="s">
        <v>127</v>
      </c>
      <c r="E18" s="53">
        <v>7403</v>
      </c>
      <c r="F18" s="23" t="s">
        <v>28</v>
      </c>
      <c r="G18" s="58"/>
      <c r="H18" s="24" t="s">
        <v>101</v>
      </c>
      <c r="I18" s="65">
        <v>1</v>
      </c>
      <c r="J18" s="22">
        <f t="shared" si="0"/>
        <v>0</v>
      </c>
      <c r="K18" s="76" t="s">
        <v>147</v>
      </c>
      <c r="L18" s="76" t="s">
        <v>56</v>
      </c>
      <c r="M18" s="4" t="b">
        <v>1</v>
      </c>
      <c r="N18" s="4">
        <f t="shared" si="2"/>
        <v>0</v>
      </c>
    </row>
    <row r="19" spans="1:14" ht="20.100000000000001" customHeight="1" x14ac:dyDescent="0.4">
      <c r="A19" s="38">
        <v>10</v>
      </c>
      <c r="B19" s="91"/>
      <c r="C19" s="78"/>
      <c r="D19" s="38" t="s">
        <v>128</v>
      </c>
      <c r="E19" s="53">
        <v>7403</v>
      </c>
      <c r="F19" s="23" t="s">
        <v>28</v>
      </c>
      <c r="G19" s="58"/>
      <c r="H19" s="24" t="s">
        <v>101</v>
      </c>
      <c r="I19" s="65">
        <v>1</v>
      </c>
      <c r="J19" s="22">
        <f t="shared" si="0"/>
        <v>0</v>
      </c>
      <c r="K19" s="78"/>
      <c r="L19" s="78"/>
      <c r="M19" s="4" t="b">
        <v>1</v>
      </c>
      <c r="N19" s="4">
        <f>IF(M19=TRUE,J19,"")</f>
        <v>0</v>
      </c>
    </row>
    <row r="20" spans="1:14" ht="20.100000000000001" customHeight="1" x14ac:dyDescent="0.4">
      <c r="A20" s="38">
        <v>11</v>
      </c>
      <c r="B20" s="91"/>
      <c r="C20" s="90" t="s">
        <v>126</v>
      </c>
      <c r="D20" s="38" t="s">
        <v>127</v>
      </c>
      <c r="E20" s="53">
        <v>2216</v>
      </c>
      <c r="F20" s="23" t="s">
        <v>28</v>
      </c>
      <c r="G20" s="58"/>
      <c r="H20" s="24" t="s">
        <v>31</v>
      </c>
      <c r="I20" s="65">
        <v>1</v>
      </c>
      <c r="J20" s="22">
        <f t="shared" si="0"/>
        <v>0</v>
      </c>
      <c r="K20" s="76" t="s">
        <v>54</v>
      </c>
      <c r="L20" s="76" t="s">
        <v>55</v>
      </c>
      <c r="M20" s="4" t="b">
        <v>1</v>
      </c>
      <c r="N20" s="4">
        <f t="shared" si="2"/>
        <v>0</v>
      </c>
    </row>
    <row r="21" spans="1:14" ht="20.100000000000001" customHeight="1" x14ac:dyDescent="0.4">
      <c r="A21" s="37">
        <v>12</v>
      </c>
      <c r="B21" s="91"/>
      <c r="C21" s="78"/>
      <c r="D21" s="38" t="s">
        <v>128</v>
      </c>
      <c r="E21" s="53">
        <v>2216</v>
      </c>
      <c r="F21" s="23" t="s">
        <v>28</v>
      </c>
      <c r="G21" s="58"/>
      <c r="H21" s="24" t="s">
        <v>31</v>
      </c>
      <c r="I21" s="65">
        <v>1</v>
      </c>
      <c r="J21" s="22">
        <f t="shared" si="0"/>
        <v>0</v>
      </c>
      <c r="K21" s="78"/>
      <c r="L21" s="78"/>
      <c r="M21" s="4" t="b">
        <v>1</v>
      </c>
      <c r="N21" s="4">
        <f>IF(M21=TRUE,J21,"")</f>
        <v>0</v>
      </c>
    </row>
    <row r="22" spans="1:14" ht="20.100000000000001" customHeight="1" x14ac:dyDescent="0.4">
      <c r="A22" s="38">
        <v>13</v>
      </c>
      <c r="B22" s="91"/>
      <c r="C22" s="76" t="s">
        <v>51</v>
      </c>
      <c r="D22" s="38" t="s">
        <v>127</v>
      </c>
      <c r="E22" s="54">
        <v>3500</v>
      </c>
      <c r="F22" s="28" t="s">
        <v>28</v>
      </c>
      <c r="G22" s="58"/>
      <c r="H22" s="29" t="s">
        <v>31</v>
      </c>
      <c r="I22" s="65">
        <v>1</v>
      </c>
      <c r="J22" s="22">
        <f t="shared" si="0"/>
        <v>0</v>
      </c>
      <c r="K22" s="76" t="s">
        <v>52</v>
      </c>
      <c r="L22" s="76" t="s">
        <v>53</v>
      </c>
      <c r="M22" s="4" t="b">
        <v>1</v>
      </c>
      <c r="N22" s="4">
        <f t="shared" si="2"/>
        <v>0</v>
      </c>
    </row>
    <row r="23" spans="1:14" ht="20.100000000000001" customHeight="1" x14ac:dyDescent="0.4">
      <c r="A23" s="38">
        <v>14</v>
      </c>
      <c r="B23" s="92"/>
      <c r="C23" s="78"/>
      <c r="D23" s="38" t="s">
        <v>128</v>
      </c>
      <c r="E23" s="54">
        <v>3500</v>
      </c>
      <c r="F23" s="28" t="s">
        <v>28</v>
      </c>
      <c r="G23" s="58"/>
      <c r="H23" s="29" t="s">
        <v>31</v>
      </c>
      <c r="I23" s="65">
        <v>1</v>
      </c>
      <c r="J23" s="22">
        <f t="shared" si="0"/>
        <v>0</v>
      </c>
      <c r="K23" s="78"/>
      <c r="L23" s="78"/>
      <c r="M23" s="4" t="b">
        <v>1</v>
      </c>
      <c r="N23" s="4">
        <f t="shared" si="2"/>
        <v>0</v>
      </c>
    </row>
  </sheetData>
  <mergeCells count="21">
    <mergeCell ref="A6:A10"/>
    <mergeCell ref="B6:B10"/>
    <mergeCell ref="K6:K10"/>
    <mergeCell ref="L6:L10"/>
    <mergeCell ref="B2:L2"/>
    <mergeCell ref="A4:A5"/>
    <mergeCell ref="B4:B5"/>
    <mergeCell ref="C4:F4"/>
    <mergeCell ref="G4:I4"/>
    <mergeCell ref="J4:J5"/>
    <mergeCell ref="K4:L4"/>
    <mergeCell ref="B18:B23"/>
    <mergeCell ref="C18:C19"/>
    <mergeCell ref="K18:K19"/>
    <mergeCell ref="L18:L19"/>
    <mergeCell ref="C20:C21"/>
    <mergeCell ref="K20:K21"/>
    <mergeCell ref="L20:L21"/>
    <mergeCell ref="C22:C23"/>
    <mergeCell ref="K22:K23"/>
    <mergeCell ref="L22:L23"/>
  </mergeCells>
  <phoneticPr fontId="1"/>
  <conditionalFormatting sqref="A6:L10">
    <cfRule type="expression" dxfId="110" priority="28">
      <formula>$M$6=FALSE</formula>
    </cfRule>
  </conditionalFormatting>
  <conditionalFormatting sqref="A11:L11">
    <cfRule type="expression" dxfId="109" priority="26">
      <formula>$M$11=FALSE</formula>
    </cfRule>
  </conditionalFormatting>
  <conditionalFormatting sqref="A12:L12">
    <cfRule type="expression" dxfId="108" priority="25">
      <formula>$M$12=FALSE</formula>
    </cfRule>
  </conditionalFormatting>
  <conditionalFormatting sqref="A13 C13:J13">
    <cfRule type="expression" dxfId="107" priority="24">
      <formula>$M$13=FALSE</formula>
    </cfRule>
  </conditionalFormatting>
  <conditionalFormatting sqref="A14:L14">
    <cfRule type="expression" dxfId="106" priority="16">
      <formula>$M$14=FALSE</formula>
    </cfRule>
  </conditionalFormatting>
  <conditionalFormatting sqref="A15:L15">
    <cfRule type="expression" dxfId="105" priority="15">
      <formula>$M$15=FALSE</formula>
    </cfRule>
  </conditionalFormatting>
  <conditionalFormatting sqref="A16:L16">
    <cfRule type="expression" dxfId="104" priority="14">
      <formula>$M$16=FALSE</formula>
    </cfRule>
  </conditionalFormatting>
  <conditionalFormatting sqref="A17:L17">
    <cfRule type="expression" dxfId="103" priority="13">
      <formula>$M$17=FALSE</formula>
    </cfRule>
  </conditionalFormatting>
  <conditionalFormatting sqref="D18:J18">
    <cfRule type="expression" dxfId="102" priority="12">
      <formula>$M$18=FALSE</formula>
    </cfRule>
  </conditionalFormatting>
  <conditionalFormatting sqref="A18">
    <cfRule type="expression" dxfId="101" priority="11">
      <formula>$M$18=FALSE</formula>
    </cfRule>
  </conditionalFormatting>
  <conditionalFormatting sqref="A19 D19:J19">
    <cfRule type="expression" dxfId="100" priority="10">
      <formula>$M$19=FALSE</formula>
    </cfRule>
  </conditionalFormatting>
  <conditionalFormatting sqref="A20 D20:J20">
    <cfRule type="expression" dxfId="99" priority="9">
      <formula>$M$20=FALSE</formula>
    </cfRule>
  </conditionalFormatting>
  <conditionalFormatting sqref="A21 D21:J21">
    <cfRule type="expression" dxfId="98" priority="8">
      <formula>$M$21=FALSE</formula>
    </cfRule>
  </conditionalFormatting>
  <conditionalFormatting sqref="A22 D22:J22">
    <cfRule type="expression" dxfId="97" priority="7">
      <formula>$M$22=FALSE</formula>
    </cfRule>
  </conditionalFormatting>
  <conditionalFormatting sqref="A23 D23:J23">
    <cfRule type="expression" dxfId="96" priority="6">
      <formula>$M$23=FALSE</formula>
    </cfRule>
  </conditionalFormatting>
  <conditionalFormatting sqref="C18:C19 K18:L19">
    <cfRule type="expression" dxfId="95" priority="5">
      <formula>AND($M$18=FALSE,$M$19=FALSE)</formula>
    </cfRule>
  </conditionalFormatting>
  <conditionalFormatting sqref="C20:C21 K20:L21">
    <cfRule type="expression" dxfId="94" priority="4">
      <formula>AND($M$20=FALSE,$M$21=FALSE)</formula>
    </cfRule>
  </conditionalFormatting>
  <conditionalFormatting sqref="C22:C23 K22:L23">
    <cfRule type="expression" dxfId="93" priority="3">
      <formula>AND($M$22=FALSE,$M$23=FALSE)</formula>
    </cfRule>
  </conditionalFormatting>
  <conditionalFormatting sqref="B13 K13:L13">
    <cfRule type="expression" dxfId="92" priority="70">
      <formula>$M$13=FALSE</formula>
    </cfRule>
  </conditionalFormatting>
  <conditionalFormatting sqref="B18:B23">
    <cfRule type="expression" dxfId="91" priority="1">
      <formula>AND($M$14=FALSE,$M$15=FALSE,$M$16=FALSE,$M$17=FALSE,$M$18=FALSE,$M$19=FALSE)</formula>
    </cfRule>
  </conditionalFormatting>
  <dataValidations count="10">
    <dataValidation type="list" allowBlank="1" showInputMessage="1" showErrorMessage="1" promptTitle="入力のヒント" prompt="プルダウンリストより便益を受けるステークホルダーを選択" sqref="D11:D17">
      <formula1>"地域住民,地域住民（自社含む）"</formula1>
    </dataValidation>
    <dataValidation type="list" allowBlank="1" showInputMessage="1" showErrorMessage="1" promptTitle="入力のヒント" prompt="プルダウンリストより便益を受けるステークホルダーを選択" sqref="D6:D10">
      <formula1>"地域住民,従業員,その他(ｲﾍﾞﾝﾄ参加者),その他(一般消費者)"</formula1>
    </dataValidation>
    <dataValidation allowBlank="1" showInputMessage="1" showErrorMessage="1" promptTitle="入力のヒント" prompt="農産物の品名を入力" sqref="C6:C10"/>
    <dataValidation allowBlank="1" showInputMessage="1" showErrorMessage="1" promptTitle="入力のヒント" prompt="市場での取引価格を入力" sqref="E6:E10"/>
    <dataValidation allowBlank="1" showInputMessage="1" showErrorMessage="1" promptTitle="入力のヒント" prompt="年間の生産量を入力" sqref="G6:G10"/>
    <dataValidation allowBlank="1" showInputMessage="1" showErrorMessage="1" promptTitle="入力のヒント" prompt="プロジェクトの対象範囲の面積を入力" sqref="G13:G17"/>
    <dataValidation allowBlank="1" showInputMessage="1" showErrorMessage="1" promptTitle="入力のヒント" prompt="ヒートアイランド緩和の効果が影響する範囲の世帯数を入力" sqref="G12"/>
    <dataValidation allowBlank="1" showInputMessage="1" showErrorMessage="1" promptTitle="入力のヒント" prompt="イベントの参加人数を入力" sqref="G18:G23"/>
    <dataValidation allowBlank="1" showInputMessage="1" showErrorMessage="1" promptTitle="入力のヒント" prompt="プロジェクトの対象範囲の面積を入力" sqref="G11"/>
    <dataValidation allowBlank="1" showInputMessage="1" showErrorMessage="1" promptTitle="入力のヒント" prompt="他社との共同事業等の場合、費用等の活動へのインプットの割合を入力" sqref="I6:I23"/>
  </dataValidations>
  <pageMargins left="0.7" right="0.7" top="0.75" bottom="0.75" header="0.3" footer="0.3"/>
  <pageSetup paperSize="8" scale="8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228600</xdr:rowOff>
                  </from>
                  <to>
                    <xdr:col>0</xdr:col>
                    <xdr:colOff>314325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5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9525</xdr:rowOff>
                  </from>
                  <to>
                    <xdr:col>0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6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9525</xdr:rowOff>
                  </from>
                  <to>
                    <xdr:col>0</xdr:col>
                    <xdr:colOff>314325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7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9525</xdr:rowOff>
                  </from>
                  <to>
                    <xdr:col>0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8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9525</xdr:rowOff>
                  </from>
                  <to>
                    <xdr:col>0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9" name="Check Box 12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9525</xdr:rowOff>
                  </from>
                  <to>
                    <xdr:col>0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0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9525</xdr:rowOff>
                  </from>
                  <to>
                    <xdr:col>0</xdr:col>
                    <xdr:colOff>314325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1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9525</xdr:rowOff>
                  </from>
                  <to>
                    <xdr:col>0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2" name="Check Box 15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9525</xdr:rowOff>
                  </from>
                  <to>
                    <xdr:col>0</xdr:col>
                    <xdr:colOff>304800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3" name="Check Box 16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0</xdr:rowOff>
                  </from>
                  <to>
                    <xdr:col>0</xdr:col>
                    <xdr:colOff>333375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14" name="Check Box 18">
              <controlPr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0</xdr:rowOff>
                  </from>
                  <to>
                    <xdr:col>0</xdr:col>
                    <xdr:colOff>314325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5" name="Check Box 19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9525</xdr:rowOff>
                  </from>
                  <to>
                    <xdr:col>0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16" name="Check Box 20">
              <controlPr defaultSize="0" autoFill="0" autoLine="0" autoPict="0">
                <anchor moveWithCells="1">
                  <from>
                    <xdr:col>0</xdr:col>
                    <xdr:colOff>66675</xdr:colOff>
                    <xdr:row>22</xdr:row>
                    <xdr:rowOff>0</xdr:rowOff>
                  </from>
                  <to>
                    <xdr:col>0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17" name="Check Box 21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9525</xdr:rowOff>
                  </from>
                  <to>
                    <xdr:col>0</xdr:col>
                    <xdr:colOff>314325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9"/>
  <sheetViews>
    <sheetView showGridLines="0" zoomScaleNormal="100" workbookViewId="0">
      <selection activeCell="A3" sqref="A3"/>
    </sheetView>
  </sheetViews>
  <sheetFormatPr defaultColWidth="9" defaultRowHeight="16.5" x14ac:dyDescent="0.4"/>
  <cols>
    <col min="1" max="1" width="6.5" style="4" customWidth="1"/>
    <col min="2" max="2" width="17" style="4" bestFit="1" customWidth="1"/>
    <col min="3" max="3" width="15.25" style="4" bestFit="1" customWidth="1"/>
    <col min="4" max="4" width="18.125" style="4" bestFit="1" customWidth="1"/>
    <col min="5" max="5" width="17.25" style="4" bestFit="1" customWidth="1"/>
    <col min="6" max="6" width="10.875" style="4" bestFit="1" customWidth="1"/>
    <col min="7" max="7" width="9.5" style="4" bestFit="1" customWidth="1"/>
    <col min="8" max="8" width="9" style="4"/>
    <col min="9" max="9" width="11.375" style="4" bestFit="1" customWidth="1"/>
    <col min="10" max="10" width="17.625" style="4" customWidth="1"/>
    <col min="11" max="12" width="27.625" style="4" customWidth="1"/>
    <col min="13" max="13" width="6.375" style="4" bestFit="1" customWidth="1"/>
    <col min="14" max="16384" width="9" style="4"/>
  </cols>
  <sheetData>
    <row r="1" spans="1:14" ht="18.75" x14ac:dyDescent="0.4">
      <c r="A1" s="3" t="s">
        <v>188</v>
      </c>
    </row>
    <row r="2" spans="1:14" x14ac:dyDescent="0.4">
      <c r="A2" s="17" t="s">
        <v>33</v>
      </c>
      <c r="B2" s="79" t="str">
        <f>IF(入力シート①!C5="","",入力シート①!C5)</f>
        <v/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18"/>
    </row>
    <row r="3" spans="1:14" ht="18.75" x14ac:dyDescent="0.4">
      <c r="A3" s="66" t="s">
        <v>197</v>
      </c>
    </row>
    <row r="4" spans="1:14" ht="18.75" customHeight="1" x14ac:dyDescent="0.4">
      <c r="A4" s="73" t="s">
        <v>9</v>
      </c>
      <c r="B4" s="73" t="s">
        <v>0</v>
      </c>
      <c r="C4" s="73" t="s">
        <v>1</v>
      </c>
      <c r="D4" s="73"/>
      <c r="E4" s="73"/>
      <c r="F4" s="73"/>
      <c r="G4" s="86" t="s">
        <v>8</v>
      </c>
      <c r="H4" s="87"/>
      <c r="I4" s="88"/>
      <c r="J4" s="72" t="s">
        <v>100</v>
      </c>
      <c r="K4" s="73" t="s">
        <v>5</v>
      </c>
      <c r="L4" s="73"/>
    </row>
    <row r="5" spans="1:14" x14ac:dyDescent="0.4">
      <c r="A5" s="73"/>
      <c r="B5" s="73"/>
      <c r="C5" s="34" t="s">
        <v>2</v>
      </c>
      <c r="D5" s="34" t="s">
        <v>99</v>
      </c>
      <c r="E5" s="34" t="s">
        <v>3</v>
      </c>
      <c r="F5" s="34" t="s">
        <v>4</v>
      </c>
      <c r="G5" s="19" t="s">
        <v>3</v>
      </c>
      <c r="H5" s="34" t="s">
        <v>4</v>
      </c>
      <c r="I5" s="34" t="s">
        <v>32</v>
      </c>
      <c r="J5" s="73"/>
      <c r="K5" s="34" t="s">
        <v>6</v>
      </c>
      <c r="L5" s="34" t="s">
        <v>7</v>
      </c>
    </row>
    <row r="6" spans="1:14" ht="20.100000000000001" customHeight="1" x14ac:dyDescent="0.4">
      <c r="A6" s="89">
        <v>1</v>
      </c>
      <c r="B6" s="77" t="s">
        <v>141</v>
      </c>
      <c r="C6" s="55"/>
      <c r="D6" s="56"/>
      <c r="E6" s="57"/>
      <c r="F6" s="23" t="s">
        <v>114</v>
      </c>
      <c r="G6" s="58"/>
      <c r="H6" s="24" t="s">
        <v>116</v>
      </c>
      <c r="I6" s="65">
        <v>1</v>
      </c>
      <c r="J6" s="22">
        <f>E6*G6*I6</f>
        <v>0</v>
      </c>
      <c r="K6" s="84" t="s">
        <v>64</v>
      </c>
      <c r="L6" s="84" t="s">
        <v>65</v>
      </c>
      <c r="M6" s="4" t="b">
        <v>1</v>
      </c>
      <c r="N6" s="4">
        <f>IF(M$6=TRUE,J6,"")</f>
        <v>0</v>
      </c>
    </row>
    <row r="7" spans="1:14" ht="20.100000000000001" customHeight="1" x14ac:dyDescent="0.4">
      <c r="A7" s="84"/>
      <c r="B7" s="77"/>
      <c r="C7" s="55"/>
      <c r="D7" s="56"/>
      <c r="E7" s="57"/>
      <c r="F7" s="23" t="s">
        <v>114</v>
      </c>
      <c r="G7" s="58"/>
      <c r="H7" s="24" t="s">
        <v>116</v>
      </c>
      <c r="I7" s="65">
        <v>1</v>
      </c>
      <c r="J7" s="22">
        <f t="shared" ref="J7:J19" si="0">E7*G7*I7</f>
        <v>0</v>
      </c>
      <c r="K7" s="84"/>
      <c r="L7" s="84"/>
      <c r="N7" s="4">
        <f t="shared" ref="N7:N10" si="1">IF(M$6=TRUE,J7,"")</f>
        <v>0</v>
      </c>
    </row>
    <row r="8" spans="1:14" ht="20.100000000000001" customHeight="1" x14ac:dyDescent="0.4">
      <c r="A8" s="84"/>
      <c r="B8" s="77"/>
      <c r="C8" s="55"/>
      <c r="D8" s="56"/>
      <c r="E8" s="57"/>
      <c r="F8" s="23" t="s">
        <v>114</v>
      </c>
      <c r="G8" s="58"/>
      <c r="H8" s="24" t="s">
        <v>116</v>
      </c>
      <c r="I8" s="65">
        <v>1</v>
      </c>
      <c r="J8" s="22">
        <f t="shared" si="0"/>
        <v>0</v>
      </c>
      <c r="K8" s="84"/>
      <c r="L8" s="84"/>
      <c r="N8" s="4">
        <f t="shared" si="1"/>
        <v>0</v>
      </c>
    </row>
    <row r="9" spans="1:14" ht="20.100000000000001" customHeight="1" x14ac:dyDescent="0.4">
      <c r="A9" s="84"/>
      <c r="B9" s="77"/>
      <c r="C9" s="58"/>
      <c r="D9" s="59"/>
      <c r="E9" s="57"/>
      <c r="F9" s="23" t="s">
        <v>114</v>
      </c>
      <c r="G9" s="58"/>
      <c r="H9" s="24" t="s">
        <v>116</v>
      </c>
      <c r="I9" s="65">
        <v>1</v>
      </c>
      <c r="J9" s="22">
        <f t="shared" si="0"/>
        <v>0</v>
      </c>
      <c r="K9" s="84"/>
      <c r="L9" s="84"/>
      <c r="N9" s="4">
        <f t="shared" si="1"/>
        <v>0</v>
      </c>
    </row>
    <row r="10" spans="1:14" ht="20.100000000000001" customHeight="1" x14ac:dyDescent="0.4">
      <c r="A10" s="85"/>
      <c r="B10" s="78"/>
      <c r="C10" s="58"/>
      <c r="D10" s="59"/>
      <c r="E10" s="57"/>
      <c r="F10" s="23" t="s">
        <v>114</v>
      </c>
      <c r="G10" s="58"/>
      <c r="H10" s="24" t="s">
        <v>116</v>
      </c>
      <c r="I10" s="65">
        <v>1</v>
      </c>
      <c r="J10" s="22">
        <f t="shared" si="0"/>
        <v>0</v>
      </c>
      <c r="K10" s="85"/>
      <c r="L10" s="85"/>
      <c r="N10" s="4">
        <f t="shared" si="1"/>
        <v>0</v>
      </c>
    </row>
    <row r="11" spans="1:14" ht="20.100000000000001" customHeight="1" x14ac:dyDescent="0.4">
      <c r="A11" s="38">
        <v>2</v>
      </c>
      <c r="B11" s="38" t="s">
        <v>12</v>
      </c>
      <c r="C11" s="35" t="s">
        <v>57</v>
      </c>
      <c r="D11" s="59" t="s">
        <v>120</v>
      </c>
      <c r="E11" s="22">
        <v>2251</v>
      </c>
      <c r="F11" s="23" t="s">
        <v>26</v>
      </c>
      <c r="G11" s="58"/>
      <c r="H11" s="24" t="s">
        <v>29</v>
      </c>
      <c r="I11" s="65">
        <v>1</v>
      </c>
      <c r="J11" s="22">
        <f t="shared" si="0"/>
        <v>0</v>
      </c>
      <c r="K11" s="38" t="s">
        <v>48</v>
      </c>
      <c r="L11" s="38" t="s">
        <v>49</v>
      </c>
      <c r="M11" s="4" t="b">
        <v>1</v>
      </c>
      <c r="N11" s="4">
        <f t="shared" ref="N11:N19" si="2">IF(M11=TRUE,J11,"")</f>
        <v>0</v>
      </c>
    </row>
    <row r="12" spans="1:14" ht="20.100000000000001" customHeight="1" x14ac:dyDescent="0.4">
      <c r="A12" s="38">
        <v>3</v>
      </c>
      <c r="B12" s="35" t="s">
        <v>15</v>
      </c>
      <c r="C12" s="35" t="s">
        <v>57</v>
      </c>
      <c r="D12" s="59" t="s">
        <v>120</v>
      </c>
      <c r="E12" s="22">
        <v>433440</v>
      </c>
      <c r="F12" s="23" t="s">
        <v>26</v>
      </c>
      <c r="G12" s="58"/>
      <c r="H12" s="24" t="s">
        <v>29</v>
      </c>
      <c r="I12" s="65">
        <v>1</v>
      </c>
      <c r="J12" s="22">
        <f t="shared" si="0"/>
        <v>0</v>
      </c>
      <c r="K12" s="35" t="s">
        <v>145</v>
      </c>
      <c r="L12" s="35" t="s">
        <v>144</v>
      </c>
      <c r="M12" s="4" t="b">
        <v>1</v>
      </c>
      <c r="N12" s="4">
        <f t="shared" si="2"/>
        <v>0</v>
      </c>
    </row>
    <row r="13" spans="1:14" ht="20.100000000000001" customHeight="1" x14ac:dyDescent="0.4">
      <c r="A13" s="37">
        <v>4</v>
      </c>
      <c r="B13" s="35" t="s">
        <v>16</v>
      </c>
      <c r="C13" s="35" t="s">
        <v>57</v>
      </c>
      <c r="D13" s="59" t="s">
        <v>120</v>
      </c>
      <c r="E13" s="22">
        <v>180642</v>
      </c>
      <c r="F13" s="23" t="s">
        <v>26</v>
      </c>
      <c r="G13" s="58"/>
      <c r="H13" s="24" t="s">
        <v>29</v>
      </c>
      <c r="I13" s="65">
        <v>1</v>
      </c>
      <c r="J13" s="22">
        <f t="shared" si="0"/>
        <v>0</v>
      </c>
      <c r="K13" s="38" t="s">
        <v>146</v>
      </c>
      <c r="L13" s="38" t="s">
        <v>47</v>
      </c>
      <c r="M13" s="4" t="b">
        <v>1</v>
      </c>
      <c r="N13" s="4">
        <f t="shared" si="2"/>
        <v>0</v>
      </c>
    </row>
    <row r="14" spans="1:14" ht="20.100000000000001" customHeight="1" x14ac:dyDescent="0.4">
      <c r="A14" s="38">
        <v>5</v>
      </c>
      <c r="B14" s="90" t="s">
        <v>208</v>
      </c>
      <c r="C14" s="76" t="s">
        <v>36</v>
      </c>
      <c r="D14" s="38" t="s">
        <v>127</v>
      </c>
      <c r="E14" s="53">
        <v>7403</v>
      </c>
      <c r="F14" s="23" t="s">
        <v>28</v>
      </c>
      <c r="G14" s="58"/>
      <c r="H14" s="24" t="s">
        <v>101</v>
      </c>
      <c r="I14" s="65">
        <v>1</v>
      </c>
      <c r="J14" s="22">
        <f t="shared" si="0"/>
        <v>0</v>
      </c>
      <c r="K14" s="76" t="s">
        <v>147</v>
      </c>
      <c r="L14" s="76" t="s">
        <v>56</v>
      </c>
      <c r="M14" s="4" t="b">
        <v>1</v>
      </c>
      <c r="N14" s="4">
        <f t="shared" si="2"/>
        <v>0</v>
      </c>
    </row>
    <row r="15" spans="1:14" ht="20.100000000000001" customHeight="1" x14ac:dyDescent="0.4">
      <c r="A15" s="38">
        <v>6</v>
      </c>
      <c r="B15" s="91"/>
      <c r="C15" s="78"/>
      <c r="D15" s="38" t="s">
        <v>128</v>
      </c>
      <c r="E15" s="53">
        <v>7403</v>
      </c>
      <c r="F15" s="23" t="s">
        <v>28</v>
      </c>
      <c r="G15" s="58"/>
      <c r="H15" s="24" t="s">
        <v>101</v>
      </c>
      <c r="I15" s="65">
        <v>1</v>
      </c>
      <c r="J15" s="22">
        <f t="shared" si="0"/>
        <v>0</v>
      </c>
      <c r="K15" s="78"/>
      <c r="L15" s="78"/>
      <c r="M15" s="4" t="b">
        <v>1</v>
      </c>
      <c r="N15" s="4">
        <f>IF(M15=TRUE,J15,"")</f>
        <v>0</v>
      </c>
    </row>
    <row r="16" spans="1:14" ht="20.100000000000001" customHeight="1" x14ac:dyDescent="0.4">
      <c r="A16" s="38">
        <v>7</v>
      </c>
      <c r="B16" s="91"/>
      <c r="C16" s="90" t="s">
        <v>126</v>
      </c>
      <c r="D16" s="38" t="s">
        <v>127</v>
      </c>
      <c r="E16" s="53">
        <v>2216</v>
      </c>
      <c r="F16" s="23" t="s">
        <v>28</v>
      </c>
      <c r="G16" s="58"/>
      <c r="H16" s="24" t="s">
        <v>31</v>
      </c>
      <c r="I16" s="65">
        <v>1</v>
      </c>
      <c r="J16" s="22">
        <f t="shared" si="0"/>
        <v>0</v>
      </c>
      <c r="K16" s="76" t="s">
        <v>54</v>
      </c>
      <c r="L16" s="76" t="s">
        <v>55</v>
      </c>
      <c r="M16" s="4" t="b">
        <v>1</v>
      </c>
      <c r="N16" s="4">
        <f t="shared" si="2"/>
        <v>0</v>
      </c>
    </row>
    <row r="17" spans="1:14" ht="20.100000000000001" customHeight="1" x14ac:dyDescent="0.4">
      <c r="A17" s="37">
        <v>8</v>
      </c>
      <c r="B17" s="91"/>
      <c r="C17" s="78"/>
      <c r="D17" s="38" t="s">
        <v>128</v>
      </c>
      <c r="E17" s="53">
        <v>2216</v>
      </c>
      <c r="F17" s="23" t="s">
        <v>28</v>
      </c>
      <c r="G17" s="58"/>
      <c r="H17" s="24" t="s">
        <v>31</v>
      </c>
      <c r="I17" s="65">
        <v>1</v>
      </c>
      <c r="J17" s="22">
        <f t="shared" si="0"/>
        <v>0</v>
      </c>
      <c r="K17" s="78"/>
      <c r="L17" s="78"/>
      <c r="M17" s="4" t="b">
        <v>1</v>
      </c>
      <c r="N17" s="4">
        <f>IF(M17=TRUE,J17,"")</f>
        <v>0</v>
      </c>
    </row>
    <row r="18" spans="1:14" ht="20.100000000000001" customHeight="1" x14ac:dyDescent="0.4">
      <c r="A18" s="38">
        <v>9</v>
      </c>
      <c r="B18" s="91"/>
      <c r="C18" s="76" t="s">
        <v>51</v>
      </c>
      <c r="D18" s="38" t="s">
        <v>127</v>
      </c>
      <c r="E18" s="54">
        <v>3500</v>
      </c>
      <c r="F18" s="28" t="s">
        <v>28</v>
      </c>
      <c r="G18" s="58"/>
      <c r="H18" s="29" t="s">
        <v>31</v>
      </c>
      <c r="I18" s="65">
        <v>1</v>
      </c>
      <c r="J18" s="22">
        <f t="shared" si="0"/>
        <v>0</v>
      </c>
      <c r="K18" s="76" t="s">
        <v>52</v>
      </c>
      <c r="L18" s="76" t="s">
        <v>53</v>
      </c>
      <c r="M18" s="4" t="b">
        <v>1</v>
      </c>
      <c r="N18" s="4">
        <f t="shared" si="2"/>
        <v>0</v>
      </c>
    </row>
    <row r="19" spans="1:14" ht="20.100000000000001" customHeight="1" x14ac:dyDescent="0.4">
      <c r="A19" s="38">
        <v>10</v>
      </c>
      <c r="B19" s="92"/>
      <c r="C19" s="78"/>
      <c r="D19" s="38" t="s">
        <v>128</v>
      </c>
      <c r="E19" s="54">
        <v>3500</v>
      </c>
      <c r="F19" s="28" t="s">
        <v>28</v>
      </c>
      <c r="G19" s="58"/>
      <c r="H19" s="29" t="s">
        <v>31</v>
      </c>
      <c r="I19" s="65">
        <v>1</v>
      </c>
      <c r="J19" s="22">
        <f t="shared" si="0"/>
        <v>0</v>
      </c>
      <c r="K19" s="78"/>
      <c r="L19" s="78"/>
      <c r="M19" s="4" t="b">
        <v>1</v>
      </c>
      <c r="N19" s="4">
        <f t="shared" si="2"/>
        <v>0</v>
      </c>
    </row>
  </sheetData>
  <mergeCells count="21">
    <mergeCell ref="A6:A10"/>
    <mergeCell ref="B6:B10"/>
    <mergeCell ref="K6:K10"/>
    <mergeCell ref="L6:L10"/>
    <mergeCell ref="B2:L2"/>
    <mergeCell ref="A4:A5"/>
    <mergeCell ref="B4:B5"/>
    <mergeCell ref="C4:F4"/>
    <mergeCell ref="G4:I4"/>
    <mergeCell ref="J4:J5"/>
    <mergeCell ref="K4:L4"/>
    <mergeCell ref="B14:B19"/>
    <mergeCell ref="C14:C15"/>
    <mergeCell ref="K14:K15"/>
    <mergeCell ref="L14:L15"/>
    <mergeCell ref="C16:C17"/>
    <mergeCell ref="K16:K17"/>
    <mergeCell ref="L16:L17"/>
    <mergeCell ref="C18:C19"/>
    <mergeCell ref="K18:K19"/>
    <mergeCell ref="L18:L19"/>
  </mergeCells>
  <phoneticPr fontId="1"/>
  <conditionalFormatting sqref="A6:L10">
    <cfRule type="expression" dxfId="90" priority="28">
      <formula>$M$6=FALSE</formula>
    </cfRule>
  </conditionalFormatting>
  <conditionalFormatting sqref="C11:J11">
    <cfRule type="expression" dxfId="89" priority="27">
      <formula>$M$11=FALSE</formula>
    </cfRule>
  </conditionalFormatting>
  <conditionalFormatting sqref="A11">
    <cfRule type="expression" dxfId="88" priority="24">
      <formula>$M$11=FALSE</formula>
    </cfRule>
  </conditionalFormatting>
  <conditionalFormatting sqref="D15:J15">
    <cfRule type="expression" dxfId="87" priority="19">
      <formula>$M$15=FALSE</formula>
    </cfRule>
  </conditionalFormatting>
  <conditionalFormatting sqref="D16:J16">
    <cfRule type="expression" dxfId="86" priority="18">
      <formula>$M$16=FALSE</formula>
    </cfRule>
  </conditionalFormatting>
  <conditionalFormatting sqref="D17:J17">
    <cfRule type="expression" dxfId="85" priority="16">
      <formula>$M$17=FALSE</formula>
    </cfRule>
  </conditionalFormatting>
  <conditionalFormatting sqref="D18:J18">
    <cfRule type="expression" dxfId="84" priority="15">
      <formula>$M$18=FALSE</formula>
    </cfRule>
  </conditionalFormatting>
  <conditionalFormatting sqref="A12:L12">
    <cfRule type="expression" dxfId="83" priority="14">
      <formula>$M$12=FALSE</formula>
    </cfRule>
  </conditionalFormatting>
  <conditionalFormatting sqref="A13:L13">
    <cfRule type="expression" dxfId="82" priority="13">
      <formula>$M$13=FALSE</formula>
    </cfRule>
  </conditionalFormatting>
  <conditionalFormatting sqref="D14:J14">
    <cfRule type="expression" dxfId="81" priority="12">
      <formula>$M$14=FALSE</formula>
    </cfRule>
  </conditionalFormatting>
  <conditionalFormatting sqref="A14">
    <cfRule type="expression" dxfId="80" priority="11">
      <formula>$M$14=FALSE</formula>
    </cfRule>
  </conditionalFormatting>
  <conditionalFormatting sqref="A15">
    <cfRule type="expression" dxfId="79" priority="10">
      <formula>$M$15=FALSE</formula>
    </cfRule>
  </conditionalFormatting>
  <conditionalFormatting sqref="A16">
    <cfRule type="expression" dxfId="78" priority="9">
      <formula>$M$16=FALSE</formula>
    </cfRule>
  </conditionalFormatting>
  <conditionalFormatting sqref="A17">
    <cfRule type="expression" dxfId="77" priority="8">
      <formula>$M$17=FALSE</formula>
    </cfRule>
  </conditionalFormatting>
  <conditionalFormatting sqref="A18">
    <cfRule type="expression" dxfId="76" priority="7">
      <formula>$M$18=FALSE</formula>
    </cfRule>
  </conditionalFormatting>
  <conditionalFormatting sqref="A19 D19:J19">
    <cfRule type="expression" dxfId="75" priority="6">
      <formula>$M$19=FALSE</formula>
    </cfRule>
  </conditionalFormatting>
  <conditionalFormatting sqref="C14:C15 K14:L15">
    <cfRule type="expression" dxfId="74" priority="5">
      <formula>AND($M$14=FALSE,$M$15=FALSE)</formula>
    </cfRule>
  </conditionalFormatting>
  <conditionalFormatting sqref="C16:C17 K16:L17">
    <cfRule type="expression" dxfId="73" priority="4">
      <formula>AND($M$16=FALSE,$M$17=FALSE)</formula>
    </cfRule>
  </conditionalFormatting>
  <conditionalFormatting sqref="C18:C19 K18:L19">
    <cfRule type="expression" dxfId="72" priority="3">
      <formula>AND($M$18=FALSE,$M$19=FALSE)</formula>
    </cfRule>
  </conditionalFormatting>
  <conditionalFormatting sqref="B11 K11:L11">
    <cfRule type="expression" dxfId="71" priority="71">
      <formula>$M$11=FALSE</formula>
    </cfRule>
  </conditionalFormatting>
  <conditionalFormatting sqref="B14:B19">
    <cfRule type="expression" dxfId="70" priority="1">
      <formula>AND($M$14=FALSE,$M$15=FALSE,$M$16=FALSE,$M$17=FALSE,$M$18=FALSE,$M$19=FALSE)</formula>
    </cfRule>
  </conditionalFormatting>
  <dataValidations count="8">
    <dataValidation type="list" allowBlank="1" showInputMessage="1" showErrorMessage="1" promptTitle="入力のヒント" prompt="プルダウンリストより便益を受けるステークホルダーを選択" sqref="D6:D10">
      <formula1>"地域住民,従業員,その他(ｲﾍﾞﾝﾄ参加者),その他(一般消費者)"</formula1>
    </dataValidation>
    <dataValidation type="list" allowBlank="1" showInputMessage="1" showErrorMessage="1" promptTitle="入力のヒント" prompt="プルダウンリストより便益を受けるステークホルダーを選択" sqref="D11:D13">
      <formula1>"地域住民,地域住民（自社含む）"</formula1>
    </dataValidation>
    <dataValidation allowBlank="1" showInputMessage="1" showErrorMessage="1" promptTitle="入力のヒント" prompt="他社との共同事業等の場合、費用等の活動へのインプットの割合を入力" sqref="I6:I19"/>
    <dataValidation allowBlank="1" showInputMessage="1" showErrorMessage="1" promptTitle="入力のヒント" prompt="農産物の品名を入力" sqref="C6:C10"/>
    <dataValidation allowBlank="1" showInputMessage="1" showErrorMessage="1" promptTitle="入力のヒント" prompt="市場での取引価格を入力" sqref="E6:E10"/>
    <dataValidation allowBlank="1" showInputMessage="1" showErrorMessage="1" promptTitle="入力のヒント" prompt="年間の生産量を入力" sqref="G6:G10"/>
    <dataValidation allowBlank="1" showInputMessage="1" showErrorMessage="1" promptTitle="入力のヒント" prompt="プロジェクトの対象範囲の面積を入力" sqref="G11:G13"/>
    <dataValidation allowBlank="1" showInputMessage="1" showErrorMessage="1" promptTitle="入力のヒント" prompt="イベントの参加人数を入力" sqref="G14:G19"/>
  </dataValidations>
  <pageMargins left="0.7" right="0.7" top="0.75" bottom="0.75" header="0.3" footer="0.3"/>
  <pageSetup paperSize="8" scale="8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228600</xdr:rowOff>
                  </from>
                  <to>
                    <xdr:col>0</xdr:col>
                    <xdr:colOff>314325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5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9525</xdr:rowOff>
                  </from>
                  <to>
                    <xdr:col>0</xdr:col>
                    <xdr:colOff>314325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6" name="Check Box 12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9525</xdr:rowOff>
                  </from>
                  <to>
                    <xdr:col>0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7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9525</xdr:rowOff>
                  </from>
                  <to>
                    <xdr:col>0</xdr:col>
                    <xdr:colOff>314325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8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9525</xdr:rowOff>
                  </from>
                  <to>
                    <xdr:col>0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9525</xdr:rowOff>
                  </from>
                  <to>
                    <xdr:col>0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0</xdr:rowOff>
                  </from>
                  <to>
                    <xdr:col>0</xdr:col>
                    <xdr:colOff>333375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0</xdr:rowOff>
                  </from>
                  <to>
                    <xdr:col>0</xdr:col>
                    <xdr:colOff>314325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9525</xdr:rowOff>
                  </from>
                  <to>
                    <xdr:col>0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13" name="Check Box 20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0</xdr:rowOff>
                  </from>
                  <to>
                    <xdr:col>0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9"/>
  <sheetViews>
    <sheetView showGridLines="0" zoomScaleNormal="100" workbookViewId="0">
      <selection activeCell="A3" sqref="A3"/>
    </sheetView>
  </sheetViews>
  <sheetFormatPr defaultColWidth="9" defaultRowHeight="16.5" x14ac:dyDescent="0.4"/>
  <cols>
    <col min="1" max="1" width="6.5" style="4" customWidth="1"/>
    <col min="2" max="2" width="17" style="4" bestFit="1" customWidth="1"/>
    <col min="3" max="3" width="15.25" style="4" bestFit="1" customWidth="1"/>
    <col min="4" max="4" width="18.125" style="4" bestFit="1" customWidth="1"/>
    <col min="5" max="5" width="17.25" style="4" bestFit="1" customWidth="1"/>
    <col min="6" max="6" width="10.875" style="4" bestFit="1" customWidth="1"/>
    <col min="7" max="7" width="9.5" style="4" bestFit="1" customWidth="1"/>
    <col min="8" max="8" width="9" style="4"/>
    <col min="9" max="9" width="11.375" style="4" bestFit="1" customWidth="1"/>
    <col min="10" max="10" width="17.625" style="4" customWidth="1"/>
    <col min="11" max="12" width="27.625" style="4" customWidth="1"/>
    <col min="13" max="13" width="6.375" style="4" bestFit="1" customWidth="1"/>
    <col min="14" max="16384" width="9" style="4"/>
  </cols>
  <sheetData>
    <row r="1" spans="1:14" ht="18.75" x14ac:dyDescent="0.4">
      <c r="A1" s="3" t="s">
        <v>189</v>
      </c>
    </row>
    <row r="2" spans="1:14" x14ac:dyDescent="0.4">
      <c r="A2" s="17" t="s">
        <v>33</v>
      </c>
      <c r="B2" s="79" t="str">
        <f>IF(入力シート①!C5="","",入力シート①!C5)</f>
        <v/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18"/>
    </row>
    <row r="3" spans="1:14" ht="18.75" x14ac:dyDescent="0.4">
      <c r="A3" s="66" t="s">
        <v>197</v>
      </c>
    </row>
    <row r="4" spans="1:14" ht="18.75" customHeight="1" x14ac:dyDescent="0.4">
      <c r="A4" s="73" t="s">
        <v>9</v>
      </c>
      <c r="B4" s="73" t="s">
        <v>0</v>
      </c>
      <c r="C4" s="73" t="s">
        <v>1</v>
      </c>
      <c r="D4" s="73"/>
      <c r="E4" s="73"/>
      <c r="F4" s="73"/>
      <c r="G4" s="86" t="s">
        <v>8</v>
      </c>
      <c r="H4" s="87"/>
      <c r="I4" s="88"/>
      <c r="J4" s="72" t="s">
        <v>100</v>
      </c>
      <c r="K4" s="73" t="s">
        <v>5</v>
      </c>
      <c r="L4" s="73"/>
    </row>
    <row r="5" spans="1:14" x14ac:dyDescent="0.4">
      <c r="A5" s="73"/>
      <c r="B5" s="73"/>
      <c r="C5" s="34" t="s">
        <v>2</v>
      </c>
      <c r="D5" s="34" t="s">
        <v>99</v>
      </c>
      <c r="E5" s="34" t="s">
        <v>3</v>
      </c>
      <c r="F5" s="34" t="s">
        <v>4</v>
      </c>
      <c r="G5" s="19" t="s">
        <v>3</v>
      </c>
      <c r="H5" s="34" t="s">
        <v>4</v>
      </c>
      <c r="I5" s="34" t="s">
        <v>32</v>
      </c>
      <c r="J5" s="73"/>
      <c r="K5" s="34" t="s">
        <v>6</v>
      </c>
      <c r="L5" s="34" t="s">
        <v>7</v>
      </c>
    </row>
    <row r="6" spans="1:14" ht="20.100000000000001" customHeight="1" x14ac:dyDescent="0.4">
      <c r="A6" s="89">
        <v>1</v>
      </c>
      <c r="B6" s="77" t="s">
        <v>150</v>
      </c>
      <c r="C6" s="55"/>
      <c r="D6" s="56"/>
      <c r="E6" s="57"/>
      <c r="F6" s="23" t="s">
        <v>114</v>
      </c>
      <c r="G6" s="58"/>
      <c r="H6" s="24" t="s">
        <v>116</v>
      </c>
      <c r="I6" s="65">
        <v>1</v>
      </c>
      <c r="J6" s="22">
        <f>E6*G6*I6</f>
        <v>0</v>
      </c>
      <c r="K6" s="84" t="s">
        <v>64</v>
      </c>
      <c r="L6" s="84" t="s">
        <v>65</v>
      </c>
      <c r="M6" s="4" t="b">
        <v>1</v>
      </c>
      <c r="N6" s="4">
        <f>IF(M$6=TRUE,J6,"")</f>
        <v>0</v>
      </c>
    </row>
    <row r="7" spans="1:14" ht="20.100000000000001" customHeight="1" x14ac:dyDescent="0.4">
      <c r="A7" s="84"/>
      <c r="B7" s="77"/>
      <c r="C7" s="55"/>
      <c r="D7" s="56"/>
      <c r="E7" s="57"/>
      <c r="F7" s="23" t="s">
        <v>114</v>
      </c>
      <c r="G7" s="58"/>
      <c r="H7" s="24" t="s">
        <v>116</v>
      </c>
      <c r="I7" s="65">
        <v>1</v>
      </c>
      <c r="J7" s="22">
        <f t="shared" ref="J7:J19" si="0">E7*G7*I7</f>
        <v>0</v>
      </c>
      <c r="K7" s="84"/>
      <c r="L7" s="84"/>
      <c r="N7" s="4">
        <f t="shared" ref="N7:N10" si="1">IF(M$6=TRUE,J7,"")</f>
        <v>0</v>
      </c>
    </row>
    <row r="8" spans="1:14" ht="20.100000000000001" customHeight="1" x14ac:dyDescent="0.4">
      <c r="A8" s="84"/>
      <c r="B8" s="77"/>
      <c r="C8" s="55"/>
      <c r="D8" s="56"/>
      <c r="E8" s="57"/>
      <c r="F8" s="23" t="s">
        <v>114</v>
      </c>
      <c r="G8" s="58"/>
      <c r="H8" s="24" t="s">
        <v>116</v>
      </c>
      <c r="I8" s="65">
        <v>1</v>
      </c>
      <c r="J8" s="22">
        <f t="shared" si="0"/>
        <v>0</v>
      </c>
      <c r="K8" s="84"/>
      <c r="L8" s="84"/>
      <c r="N8" s="4">
        <f t="shared" si="1"/>
        <v>0</v>
      </c>
    </row>
    <row r="9" spans="1:14" ht="20.100000000000001" customHeight="1" x14ac:dyDescent="0.4">
      <c r="A9" s="84"/>
      <c r="B9" s="77"/>
      <c r="C9" s="58"/>
      <c r="D9" s="59"/>
      <c r="E9" s="57"/>
      <c r="F9" s="23" t="s">
        <v>114</v>
      </c>
      <c r="G9" s="58"/>
      <c r="H9" s="24" t="s">
        <v>116</v>
      </c>
      <c r="I9" s="65">
        <v>1</v>
      </c>
      <c r="J9" s="22">
        <f t="shared" si="0"/>
        <v>0</v>
      </c>
      <c r="K9" s="84"/>
      <c r="L9" s="84"/>
      <c r="N9" s="4">
        <f t="shared" si="1"/>
        <v>0</v>
      </c>
    </row>
    <row r="10" spans="1:14" ht="20.100000000000001" customHeight="1" x14ac:dyDescent="0.4">
      <c r="A10" s="85"/>
      <c r="B10" s="78"/>
      <c r="C10" s="58"/>
      <c r="D10" s="59"/>
      <c r="E10" s="57"/>
      <c r="F10" s="23" t="s">
        <v>114</v>
      </c>
      <c r="G10" s="58"/>
      <c r="H10" s="24" t="s">
        <v>116</v>
      </c>
      <c r="I10" s="65">
        <v>1</v>
      </c>
      <c r="J10" s="22">
        <f t="shared" si="0"/>
        <v>0</v>
      </c>
      <c r="K10" s="85"/>
      <c r="L10" s="85"/>
      <c r="N10" s="4">
        <f t="shared" si="1"/>
        <v>0</v>
      </c>
    </row>
    <row r="11" spans="1:14" ht="20.100000000000001" customHeight="1" x14ac:dyDescent="0.4">
      <c r="A11" s="37">
        <v>2</v>
      </c>
      <c r="B11" s="35" t="s">
        <v>35</v>
      </c>
      <c r="C11" s="35" t="s">
        <v>57</v>
      </c>
      <c r="D11" s="59" t="s">
        <v>120</v>
      </c>
      <c r="E11" s="22">
        <v>6027000</v>
      </c>
      <c r="F11" s="23" t="s">
        <v>26</v>
      </c>
      <c r="G11" s="58"/>
      <c r="H11" s="24" t="s">
        <v>29</v>
      </c>
      <c r="I11" s="65">
        <v>1</v>
      </c>
      <c r="J11" s="22">
        <f t="shared" si="0"/>
        <v>0</v>
      </c>
      <c r="K11" s="38" t="s">
        <v>103</v>
      </c>
      <c r="L11" s="38" t="s">
        <v>43</v>
      </c>
      <c r="M11" s="4" t="b">
        <v>1</v>
      </c>
      <c r="N11" s="4">
        <f t="shared" ref="N11:N19" si="2">IF(M11=TRUE,J11,"")</f>
        <v>0</v>
      </c>
    </row>
    <row r="12" spans="1:14" ht="20.100000000000001" customHeight="1" x14ac:dyDescent="0.4">
      <c r="A12" s="37">
        <v>3</v>
      </c>
      <c r="B12" s="38" t="s">
        <v>123</v>
      </c>
      <c r="C12" s="38" t="s">
        <v>57</v>
      </c>
      <c r="D12" s="59" t="s">
        <v>129</v>
      </c>
      <c r="E12" s="22">
        <v>91200</v>
      </c>
      <c r="F12" s="23" t="s">
        <v>26</v>
      </c>
      <c r="G12" s="58"/>
      <c r="H12" s="24" t="s">
        <v>29</v>
      </c>
      <c r="I12" s="65">
        <v>1</v>
      </c>
      <c r="J12" s="22">
        <f t="shared" si="0"/>
        <v>0</v>
      </c>
      <c r="K12" s="38" t="s">
        <v>134</v>
      </c>
      <c r="L12" s="38" t="s">
        <v>135</v>
      </c>
      <c r="M12" s="4" t="b">
        <v>1</v>
      </c>
      <c r="N12" s="4">
        <f t="shared" si="2"/>
        <v>0</v>
      </c>
    </row>
    <row r="13" spans="1:14" ht="20.100000000000001" customHeight="1" x14ac:dyDescent="0.4">
      <c r="A13" s="37">
        <v>4</v>
      </c>
      <c r="B13" s="35" t="s">
        <v>207</v>
      </c>
      <c r="C13" s="35" t="s">
        <v>57</v>
      </c>
      <c r="D13" s="35" t="s">
        <v>122</v>
      </c>
      <c r="E13" s="22">
        <v>3974000</v>
      </c>
      <c r="F13" s="23" t="s">
        <v>26</v>
      </c>
      <c r="G13" s="58"/>
      <c r="H13" s="24" t="s">
        <v>29</v>
      </c>
      <c r="I13" s="65">
        <v>1</v>
      </c>
      <c r="J13" s="22">
        <f t="shared" si="0"/>
        <v>0</v>
      </c>
      <c r="K13" s="35" t="s">
        <v>139</v>
      </c>
      <c r="L13" s="35" t="s">
        <v>151</v>
      </c>
      <c r="M13" s="4" t="b">
        <v>1</v>
      </c>
      <c r="N13" s="4">
        <f t="shared" si="2"/>
        <v>0</v>
      </c>
    </row>
    <row r="14" spans="1:14" ht="20.100000000000001" customHeight="1" x14ac:dyDescent="0.4">
      <c r="A14" s="38">
        <v>5</v>
      </c>
      <c r="B14" s="90" t="s">
        <v>208</v>
      </c>
      <c r="C14" s="76" t="s">
        <v>36</v>
      </c>
      <c r="D14" s="38" t="s">
        <v>127</v>
      </c>
      <c r="E14" s="53">
        <v>7403</v>
      </c>
      <c r="F14" s="23" t="s">
        <v>28</v>
      </c>
      <c r="G14" s="58"/>
      <c r="H14" s="24" t="s">
        <v>101</v>
      </c>
      <c r="I14" s="65">
        <v>1</v>
      </c>
      <c r="J14" s="22">
        <f t="shared" si="0"/>
        <v>0</v>
      </c>
      <c r="K14" s="76" t="s">
        <v>152</v>
      </c>
      <c r="L14" s="76" t="s">
        <v>56</v>
      </c>
      <c r="M14" s="4" t="b">
        <v>1</v>
      </c>
      <c r="N14" s="4">
        <f t="shared" si="2"/>
        <v>0</v>
      </c>
    </row>
    <row r="15" spans="1:14" ht="20.100000000000001" customHeight="1" x14ac:dyDescent="0.4">
      <c r="A15" s="38">
        <v>6</v>
      </c>
      <c r="B15" s="91"/>
      <c r="C15" s="78"/>
      <c r="D15" s="38" t="s">
        <v>128</v>
      </c>
      <c r="E15" s="53">
        <v>7403</v>
      </c>
      <c r="F15" s="23" t="s">
        <v>28</v>
      </c>
      <c r="G15" s="58"/>
      <c r="H15" s="24" t="s">
        <v>101</v>
      </c>
      <c r="I15" s="65">
        <v>1</v>
      </c>
      <c r="J15" s="22">
        <f t="shared" si="0"/>
        <v>0</v>
      </c>
      <c r="K15" s="78"/>
      <c r="L15" s="78"/>
      <c r="M15" s="4" t="b">
        <v>1</v>
      </c>
      <c r="N15" s="4">
        <f>IF(M15=TRUE,J15,"")</f>
        <v>0</v>
      </c>
    </row>
    <row r="16" spans="1:14" ht="20.100000000000001" customHeight="1" x14ac:dyDescent="0.4">
      <c r="A16" s="38">
        <v>7</v>
      </c>
      <c r="B16" s="91"/>
      <c r="C16" s="90" t="s">
        <v>126</v>
      </c>
      <c r="D16" s="38" t="s">
        <v>127</v>
      </c>
      <c r="E16" s="53">
        <v>2216</v>
      </c>
      <c r="F16" s="23" t="s">
        <v>28</v>
      </c>
      <c r="G16" s="58"/>
      <c r="H16" s="24" t="s">
        <v>31</v>
      </c>
      <c r="I16" s="65">
        <v>1</v>
      </c>
      <c r="J16" s="22">
        <f t="shared" si="0"/>
        <v>0</v>
      </c>
      <c r="K16" s="76" t="s">
        <v>54</v>
      </c>
      <c r="L16" s="76" t="s">
        <v>55</v>
      </c>
      <c r="M16" s="4" t="b">
        <v>1</v>
      </c>
      <c r="N16" s="4">
        <f t="shared" si="2"/>
        <v>0</v>
      </c>
    </row>
    <row r="17" spans="1:14" ht="20.100000000000001" customHeight="1" x14ac:dyDescent="0.4">
      <c r="A17" s="37">
        <v>8</v>
      </c>
      <c r="B17" s="91"/>
      <c r="C17" s="78"/>
      <c r="D17" s="38" t="s">
        <v>128</v>
      </c>
      <c r="E17" s="53">
        <v>2216</v>
      </c>
      <c r="F17" s="23" t="s">
        <v>28</v>
      </c>
      <c r="G17" s="58"/>
      <c r="H17" s="24" t="s">
        <v>31</v>
      </c>
      <c r="I17" s="65">
        <v>1</v>
      </c>
      <c r="J17" s="22">
        <f t="shared" si="0"/>
        <v>0</v>
      </c>
      <c r="K17" s="78"/>
      <c r="L17" s="78"/>
      <c r="M17" s="4" t="b">
        <v>1</v>
      </c>
      <c r="N17" s="4">
        <f>IF(M17=TRUE,J17,"")</f>
        <v>0</v>
      </c>
    </row>
    <row r="18" spans="1:14" ht="20.100000000000001" customHeight="1" x14ac:dyDescent="0.4">
      <c r="A18" s="38">
        <v>9</v>
      </c>
      <c r="B18" s="91"/>
      <c r="C18" s="76" t="s">
        <v>51</v>
      </c>
      <c r="D18" s="38" t="s">
        <v>127</v>
      </c>
      <c r="E18" s="54">
        <v>3500</v>
      </c>
      <c r="F18" s="28" t="s">
        <v>28</v>
      </c>
      <c r="G18" s="58"/>
      <c r="H18" s="29" t="s">
        <v>31</v>
      </c>
      <c r="I18" s="65">
        <v>1</v>
      </c>
      <c r="J18" s="22">
        <f t="shared" si="0"/>
        <v>0</v>
      </c>
      <c r="K18" s="76" t="s">
        <v>52</v>
      </c>
      <c r="L18" s="76" t="s">
        <v>53</v>
      </c>
      <c r="M18" s="4" t="b">
        <v>1</v>
      </c>
      <c r="N18" s="4">
        <f t="shared" si="2"/>
        <v>0</v>
      </c>
    </row>
    <row r="19" spans="1:14" ht="20.100000000000001" customHeight="1" x14ac:dyDescent="0.4">
      <c r="A19" s="38">
        <v>10</v>
      </c>
      <c r="B19" s="92"/>
      <c r="C19" s="78"/>
      <c r="D19" s="38" t="s">
        <v>128</v>
      </c>
      <c r="E19" s="54">
        <v>3500</v>
      </c>
      <c r="F19" s="28" t="s">
        <v>28</v>
      </c>
      <c r="G19" s="58"/>
      <c r="H19" s="29" t="s">
        <v>31</v>
      </c>
      <c r="I19" s="65">
        <v>1</v>
      </c>
      <c r="J19" s="22">
        <f t="shared" si="0"/>
        <v>0</v>
      </c>
      <c r="K19" s="78"/>
      <c r="L19" s="78"/>
      <c r="M19" s="4" t="b">
        <v>1</v>
      </c>
      <c r="N19" s="4">
        <f t="shared" si="2"/>
        <v>0</v>
      </c>
    </row>
  </sheetData>
  <mergeCells count="21">
    <mergeCell ref="A6:A10"/>
    <mergeCell ref="B6:B10"/>
    <mergeCell ref="K6:K10"/>
    <mergeCell ref="L6:L10"/>
    <mergeCell ref="B2:L2"/>
    <mergeCell ref="A4:A5"/>
    <mergeCell ref="B4:B5"/>
    <mergeCell ref="C4:F4"/>
    <mergeCell ref="G4:I4"/>
    <mergeCell ref="J4:J5"/>
    <mergeCell ref="K4:L4"/>
    <mergeCell ref="B14:B19"/>
    <mergeCell ref="C14:C15"/>
    <mergeCell ref="K14:K15"/>
    <mergeCell ref="L14:L15"/>
    <mergeCell ref="C16:C17"/>
    <mergeCell ref="K16:K17"/>
    <mergeCell ref="L16:L17"/>
    <mergeCell ref="C18:C19"/>
    <mergeCell ref="K18:K19"/>
    <mergeCell ref="L18:L19"/>
  </mergeCells>
  <phoneticPr fontId="1"/>
  <conditionalFormatting sqref="A6:L10">
    <cfRule type="expression" dxfId="69" priority="29">
      <formula>$M$6=FALSE</formula>
    </cfRule>
  </conditionalFormatting>
  <conditionalFormatting sqref="D16:J16">
    <cfRule type="expression" dxfId="68" priority="27">
      <formula>$M$16=FALSE</formula>
    </cfRule>
  </conditionalFormatting>
  <conditionalFormatting sqref="D17:J17">
    <cfRule type="expression" dxfId="67" priority="26">
      <formula>$M$17=FALSE</formula>
    </cfRule>
  </conditionalFormatting>
  <conditionalFormatting sqref="D18:J18">
    <cfRule type="expression" dxfId="66" priority="25">
      <formula>$M$18=FALSE</formula>
    </cfRule>
  </conditionalFormatting>
  <conditionalFormatting sqref="D19:J19">
    <cfRule type="expression" dxfId="65" priority="24">
      <formula>$M$19=FALSE</formula>
    </cfRule>
  </conditionalFormatting>
  <conditionalFormatting sqref="A11:L11">
    <cfRule type="expression" dxfId="64" priority="16">
      <formula>$M$11=FALSE</formula>
    </cfRule>
  </conditionalFormatting>
  <conditionalFormatting sqref="A12:L12">
    <cfRule type="expression" dxfId="63" priority="13">
      <formula>$M$12=FALSE</formula>
    </cfRule>
  </conditionalFormatting>
  <conditionalFormatting sqref="A14 D14:J14">
    <cfRule type="expression" dxfId="62" priority="12">
      <formula>$M$14=FALSE</formula>
    </cfRule>
  </conditionalFormatting>
  <conditionalFormatting sqref="A15 D15:J15">
    <cfRule type="expression" dxfId="61" priority="11">
      <formula>$M$15=FALSE</formula>
    </cfRule>
  </conditionalFormatting>
  <conditionalFormatting sqref="A16">
    <cfRule type="expression" dxfId="60" priority="10">
      <formula>$M$16=FALSE</formula>
    </cfRule>
  </conditionalFormatting>
  <conditionalFormatting sqref="A17">
    <cfRule type="expression" dxfId="59" priority="9">
      <formula>$M$17=FALSE</formula>
    </cfRule>
  </conditionalFormatting>
  <conditionalFormatting sqref="A18">
    <cfRule type="expression" dxfId="58" priority="8">
      <formula>$M$18=FALSE</formula>
    </cfRule>
  </conditionalFormatting>
  <conditionalFormatting sqref="A19">
    <cfRule type="expression" dxfId="57" priority="7">
      <formula>$M$19=FALSE</formula>
    </cfRule>
  </conditionalFormatting>
  <conditionalFormatting sqref="C14:C15 K14:L15">
    <cfRule type="expression" dxfId="56" priority="6">
      <formula>AND($M$14=FALSE,$M$15=FALSE)</formula>
    </cfRule>
  </conditionalFormatting>
  <conditionalFormatting sqref="C16:C17 K16:L17">
    <cfRule type="expression" dxfId="55" priority="5">
      <formula>AND($M$16=FALSE,$M$17=FALSE)</formula>
    </cfRule>
  </conditionalFormatting>
  <conditionalFormatting sqref="C18:C19 K18:L19">
    <cfRule type="expression" dxfId="54" priority="4">
      <formula>AND($M$18=FALSE,$M$19=FALSE)</formula>
    </cfRule>
  </conditionalFormatting>
  <conditionalFormatting sqref="B14:B19">
    <cfRule type="expression" dxfId="53" priority="3">
      <formula>AND($M$14=FALSE,$M$15=FALSE,$M$16=FALSE,$M$17=FALSE,$M$18=FALSE,$M$19=FALSE)</formula>
    </cfRule>
  </conditionalFormatting>
  <conditionalFormatting sqref="A13:L13">
    <cfRule type="expression" dxfId="52" priority="1">
      <formula>$M$13=FALSE</formula>
    </cfRule>
  </conditionalFormatting>
  <dataValidations count="9">
    <dataValidation type="list" allowBlank="1" showInputMessage="1" showErrorMessage="1" promptTitle="入力のヒント" prompt="プルダウンリストより便益を受けるステークホルダーを選択" sqref="D12">
      <formula1>"従業員,その他(ｲﾍﾞﾝﾄ参加者),その他（観光客等）"</formula1>
    </dataValidation>
    <dataValidation type="list" allowBlank="1" showInputMessage="1" showErrorMessage="1" promptTitle="入力のヒント" prompt="プルダウンリストより便益を受けるステークホルダーを選択" sqref="D6:D10">
      <formula1>"地域住民,従業員,その他(ｲﾍﾞﾝﾄ参加者),その他(一般消費者)"</formula1>
    </dataValidation>
    <dataValidation type="list" allowBlank="1" showInputMessage="1" showErrorMessage="1" promptTitle="入力のヒント" prompt="プルダウンリストより便益を受けるステークホルダーを選択" sqref="D11">
      <formula1>"地域住民,地域住民（自社含む）"</formula1>
    </dataValidation>
    <dataValidation allowBlank="1" showInputMessage="1" showErrorMessage="1" promptTitle="入力のヒント" prompt="他社との共同事業等の場合、費用等の活動へのインプットの割合を入力" sqref="I6:I19"/>
    <dataValidation allowBlank="1" showInputMessage="1" showErrorMessage="1" promptTitle="入力のヒント" prompt="水産資源の品名を入力" sqref="C6:C10"/>
    <dataValidation allowBlank="1" showInputMessage="1" showErrorMessage="1" promptTitle="入力のヒント" prompt="市場での取引価格を入力" sqref="E6:E10"/>
    <dataValidation allowBlank="1" showInputMessage="1" showErrorMessage="1" promptTitle="入力のヒント" prompt="年間の生産量を入力" sqref="G6:G10"/>
    <dataValidation allowBlank="1" showInputMessage="1" showErrorMessage="1" promptTitle="入力のヒント" prompt="プロジェクトの対象範囲の面積を入力" sqref="G11:G13"/>
    <dataValidation allowBlank="1" showInputMessage="1" showErrorMessage="1" promptTitle="入力のヒント" prompt="イベントの参加人数を入力" sqref="G14:G19"/>
  </dataValidations>
  <pageMargins left="0.7" right="0.7" top="0.75" bottom="0.75" header="0.3" footer="0.3"/>
  <pageSetup paperSize="8" scale="8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228600</xdr:rowOff>
                  </from>
                  <to>
                    <xdr:col>0</xdr:col>
                    <xdr:colOff>314325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5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9525</xdr:rowOff>
                  </from>
                  <to>
                    <xdr:col>0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6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9525</xdr:rowOff>
                  </from>
                  <to>
                    <xdr:col>0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7" name="Check Box 15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9525</xdr:rowOff>
                  </from>
                  <to>
                    <xdr:col>0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8" name="Check Box 16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0</xdr:rowOff>
                  </from>
                  <to>
                    <xdr:col>0</xdr:col>
                    <xdr:colOff>333375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9" name="Check Box 17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0</xdr:rowOff>
                  </from>
                  <to>
                    <xdr:col>0</xdr:col>
                    <xdr:colOff>314325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0" name="Check Box 18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0</xdr:rowOff>
                  </from>
                  <to>
                    <xdr:col>0</xdr:col>
                    <xdr:colOff>314325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1" name="Check Box 19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9525</xdr:rowOff>
                  </from>
                  <to>
                    <xdr:col>0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2" name="Check Box 20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0</xdr:rowOff>
                  </from>
                  <to>
                    <xdr:col>0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3" name="Check Box 22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9525</xdr:rowOff>
                  </from>
                  <to>
                    <xdr:col>0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4A207E6-64C7-441F-9888-8E74F2F09274}">
            <xm:f>'入力シート②（草地）'!$M$11=FALSE</xm:f>
            <x14:dxf>
              <font>
                <b val="0"/>
                <i val="0"/>
                <color theme="0" tint="-0.34998626667073579"/>
              </font>
            </x14:dxf>
          </x14:cfRule>
          <xm:sqref>A13:L13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2"/>
  <sheetViews>
    <sheetView showGridLines="0" zoomScaleNormal="100" workbookViewId="0">
      <selection activeCell="A3" sqref="A3"/>
    </sheetView>
  </sheetViews>
  <sheetFormatPr defaultColWidth="9" defaultRowHeight="16.5" x14ac:dyDescent="0.4"/>
  <cols>
    <col min="1" max="1" width="6.5" style="4" customWidth="1"/>
    <col min="2" max="2" width="17" style="4" bestFit="1" customWidth="1"/>
    <col min="3" max="3" width="10.25" style="4" customWidth="1"/>
    <col min="4" max="4" width="14.125" style="4" customWidth="1"/>
    <col min="5" max="5" width="18.125" style="4" bestFit="1" customWidth="1"/>
    <col min="6" max="6" width="17.25" style="4" bestFit="1" customWidth="1"/>
    <col min="7" max="7" width="10.875" style="4" bestFit="1" customWidth="1"/>
    <col min="8" max="8" width="9.5" style="4" bestFit="1" customWidth="1"/>
    <col min="9" max="9" width="9" style="4"/>
    <col min="10" max="10" width="11.375" style="4" bestFit="1" customWidth="1"/>
    <col min="11" max="11" width="17.625" style="4" customWidth="1"/>
    <col min="12" max="13" width="27.625" style="4" customWidth="1"/>
    <col min="14" max="14" width="6.375" style="4" bestFit="1" customWidth="1"/>
    <col min="15" max="16384" width="9" style="4"/>
  </cols>
  <sheetData>
    <row r="1" spans="1:15" ht="18.75" x14ac:dyDescent="0.4">
      <c r="A1" s="3" t="s">
        <v>190</v>
      </c>
    </row>
    <row r="2" spans="1:15" x14ac:dyDescent="0.4">
      <c r="A2" s="17" t="s">
        <v>33</v>
      </c>
      <c r="B2" s="79" t="str">
        <f>IF(入力シート①!C5="","",入力シート①!C5)</f>
        <v/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18"/>
    </row>
    <row r="3" spans="1:15" ht="18.75" x14ac:dyDescent="0.4">
      <c r="A3" s="66" t="s">
        <v>197</v>
      </c>
    </row>
    <row r="4" spans="1:15" ht="18.75" customHeight="1" x14ac:dyDescent="0.4">
      <c r="A4" s="73" t="s">
        <v>9</v>
      </c>
      <c r="B4" s="73" t="s">
        <v>0</v>
      </c>
      <c r="C4" s="73" t="s">
        <v>1</v>
      </c>
      <c r="D4" s="73"/>
      <c r="E4" s="73"/>
      <c r="F4" s="73"/>
      <c r="G4" s="73"/>
      <c r="H4" s="86" t="s">
        <v>8</v>
      </c>
      <c r="I4" s="87"/>
      <c r="J4" s="88"/>
      <c r="K4" s="72" t="s">
        <v>100</v>
      </c>
      <c r="L4" s="73" t="s">
        <v>5</v>
      </c>
      <c r="M4" s="73"/>
    </row>
    <row r="5" spans="1:15" x14ac:dyDescent="0.4">
      <c r="A5" s="73"/>
      <c r="B5" s="73"/>
      <c r="C5" s="86" t="s">
        <v>2</v>
      </c>
      <c r="D5" s="88"/>
      <c r="E5" s="34" t="s">
        <v>99</v>
      </c>
      <c r="F5" s="34" t="s">
        <v>3</v>
      </c>
      <c r="G5" s="34" t="s">
        <v>4</v>
      </c>
      <c r="H5" s="19" t="s">
        <v>3</v>
      </c>
      <c r="I5" s="34" t="s">
        <v>4</v>
      </c>
      <c r="J5" s="34" t="s">
        <v>32</v>
      </c>
      <c r="K5" s="73"/>
      <c r="L5" s="34" t="s">
        <v>6</v>
      </c>
      <c r="M5" s="34" t="s">
        <v>7</v>
      </c>
    </row>
    <row r="6" spans="1:15" ht="20.100000000000001" customHeight="1" x14ac:dyDescent="0.4">
      <c r="A6" s="38">
        <v>1</v>
      </c>
      <c r="B6" s="76" t="s">
        <v>13</v>
      </c>
      <c r="C6" s="76" t="s">
        <v>104</v>
      </c>
      <c r="D6" s="35" t="s">
        <v>155</v>
      </c>
      <c r="E6" s="35" t="s">
        <v>122</v>
      </c>
      <c r="F6" s="22">
        <v>5046</v>
      </c>
      <c r="G6" s="23" t="s">
        <v>26</v>
      </c>
      <c r="H6" s="58"/>
      <c r="I6" s="24" t="s">
        <v>29</v>
      </c>
      <c r="J6" s="65">
        <v>1</v>
      </c>
      <c r="K6" s="22">
        <f t="shared" ref="K6:K22" si="0">F6*H6*J6</f>
        <v>0</v>
      </c>
      <c r="L6" s="76" t="s">
        <v>102</v>
      </c>
      <c r="M6" s="76" t="s">
        <v>40</v>
      </c>
      <c r="N6" s="4" t="b">
        <v>1</v>
      </c>
      <c r="O6" s="4">
        <f t="shared" ref="O6:O22" si="1">IF(N6=TRUE,K6,"")</f>
        <v>0</v>
      </c>
    </row>
    <row r="7" spans="1:15" ht="20.100000000000001" customHeight="1" x14ac:dyDescent="0.4">
      <c r="A7" s="37">
        <v>2</v>
      </c>
      <c r="B7" s="77"/>
      <c r="C7" s="78"/>
      <c r="D7" s="35" t="s">
        <v>156</v>
      </c>
      <c r="E7" s="35" t="s">
        <v>122</v>
      </c>
      <c r="F7" s="22">
        <v>917603</v>
      </c>
      <c r="G7" s="23" t="s">
        <v>26</v>
      </c>
      <c r="H7" s="58"/>
      <c r="I7" s="24" t="s">
        <v>29</v>
      </c>
      <c r="J7" s="65">
        <v>1</v>
      </c>
      <c r="K7" s="22">
        <f t="shared" si="0"/>
        <v>0</v>
      </c>
      <c r="L7" s="77"/>
      <c r="M7" s="77"/>
      <c r="N7" s="4" t="b">
        <v>1</v>
      </c>
      <c r="O7" s="4">
        <f t="shared" si="1"/>
        <v>0</v>
      </c>
    </row>
    <row r="8" spans="1:15" ht="20.100000000000001" customHeight="1" x14ac:dyDescent="0.4">
      <c r="A8" s="38">
        <v>3</v>
      </c>
      <c r="B8" s="77"/>
      <c r="C8" s="76" t="s">
        <v>105</v>
      </c>
      <c r="D8" s="35" t="s">
        <v>155</v>
      </c>
      <c r="E8" s="35" t="s">
        <v>122</v>
      </c>
      <c r="F8" s="22">
        <v>8198</v>
      </c>
      <c r="G8" s="23" t="s">
        <v>26</v>
      </c>
      <c r="H8" s="58"/>
      <c r="I8" s="24" t="s">
        <v>29</v>
      </c>
      <c r="J8" s="65">
        <v>1</v>
      </c>
      <c r="K8" s="22">
        <f t="shared" si="0"/>
        <v>0</v>
      </c>
      <c r="L8" s="77"/>
      <c r="M8" s="77"/>
      <c r="N8" s="4" t="b">
        <v>1</v>
      </c>
      <c r="O8" s="4">
        <f t="shared" si="1"/>
        <v>0</v>
      </c>
    </row>
    <row r="9" spans="1:15" ht="20.100000000000001" customHeight="1" x14ac:dyDescent="0.4">
      <c r="A9" s="37">
        <v>4</v>
      </c>
      <c r="B9" s="77"/>
      <c r="C9" s="78"/>
      <c r="D9" s="35" t="s">
        <v>156</v>
      </c>
      <c r="E9" s="35" t="s">
        <v>122</v>
      </c>
      <c r="F9" s="22">
        <v>566058</v>
      </c>
      <c r="G9" s="23" t="s">
        <v>26</v>
      </c>
      <c r="H9" s="58"/>
      <c r="I9" s="24" t="s">
        <v>29</v>
      </c>
      <c r="J9" s="65">
        <v>1</v>
      </c>
      <c r="K9" s="22">
        <f t="shared" si="0"/>
        <v>0</v>
      </c>
      <c r="L9" s="77"/>
      <c r="M9" s="77"/>
      <c r="N9" s="4" t="b">
        <v>1</v>
      </c>
      <c r="O9" s="4">
        <f t="shared" si="1"/>
        <v>0</v>
      </c>
    </row>
    <row r="10" spans="1:15" ht="20.100000000000001" customHeight="1" x14ac:dyDescent="0.4">
      <c r="A10" s="38">
        <v>5</v>
      </c>
      <c r="B10" s="77"/>
      <c r="C10" s="76" t="s">
        <v>154</v>
      </c>
      <c r="D10" s="35" t="s">
        <v>155</v>
      </c>
      <c r="E10" s="35" t="s">
        <v>122</v>
      </c>
      <c r="F10" s="22">
        <v>11350</v>
      </c>
      <c r="G10" s="23" t="s">
        <v>26</v>
      </c>
      <c r="H10" s="58"/>
      <c r="I10" s="24" t="s">
        <v>29</v>
      </c>
      <c r="J10" s="65">
        <v>1</v>
      </c>
      <c r="K10" s="22">
        <f t="shared" si="0"/>
        <v>0</v>
      </c>
      <c r="L10" s="77"/>
      <c r="M10" s="77"/>
      <c r="N10" s="4" t="b">
        <v>1</v>
      </c>
      <c r="O10" s="4">
        <f t="shared" si="1"/>
        <v>0</v>
      </c>
    </row>
    <row r="11" spans="1:15" ht="20.100000000000001" customHeight="1" x14ac:dyDescent="0.4">
      <c r="A11" s="37">
        <v>6</v>
      </c>
      <c r="B11" s="78"/>
      <c r="C11" s="78"/>
      <c r="D11" s="35" t="s">
        <v>156</v>
      </c>
      <c r="E11" s="35" t="s">
        <v>122</v>
      </c>
      <c r="F11" s="22">
        <v>214512</v>
      </c>
      <c r="G11" s="23" t="s">
        <v>26</v>
      </c>
      <c r="H11" s="58"/>
      <c r="I11" s="24" t="s">
        <v>29</v>
      </c>
      <c r="J11" s="65">
        <v>1</v>
      </c>
      <c r="K11" s="22">
        <f t="shared" si="0"/>
        <v>0</v>
      </c>
      <c r="L11" s="78"/>
      <c r="M11" s="78"/>
      <c r="N11" s="4" t="b">
        <v>1</v>
      </c>
      <c r="O11" s="4">
        <f t="shared" si="1"/>
        <v>0</v>
      </c>
    </row>
    <row r="12" spans="1:15" ht="20.100000000000001" customHeight="1" x14ac:dyDescent="0.4">
      <c r="A12" s="37">
        <v>7</v>
      </c>
      <c r="B12" s="35" t="s">
        <v>35</v>
      </c>
      <c r="C12" s="96" t="s">
        <v>57</v>
      </c>
      <c r="D12" s="97"/>
      <c r="E12" s="59" t="s">
        <v>120</v>
      </c>
      <c r="F12" s="22">
        <v>3424900</v>
      </c>
      <c r="G12" s="23" t="s">
        <v>26</v>
      </c>
      <c r="H12" s="58"/>
      <c r="I12" s="24" t="s">
        <v>29</v>
      </c>
      <c r="J12" s="65">
        <v>1</v>
      </c>
      <c r="K12" s="22">
        <f t="shared" ref="K12" si="2">F12*H12*J12</f>
        <v>0</v>
      </c>
      <c r="L12" s="38" t="s">
        <v>42</v>
      </c>
      <c r="M12" s="38" t="s">
        <v>108</v>
      </c>
      <c r="N12" s="4" t="b">
        <v>1</v>
      </c>
      <c r="O12" s="4">
        <f t="shared" ref="O12" si="3">IF(N12=TRUE,K12,"")</f>
        <v>0</v>
      </c>
    </row>
    <row r="13" spans="1:15" ht="20.100000000000001" customHeight="1" x14ac:dyDescent="0.4">
      <c r="A13" s="37">
        <v>8</v>
      </c>
      <c r="B13" s="35" t="s">
        <v>153</v>
      </c>
      <c r="C13" s="96" t="s">
        <v>57</v>
      </c>
      <c r="D13" s="97"/>
      <c r="E13" s="59" t="s">
        <v>120</v>
      </c>
      <c r="F13" s="22">
        <v>584797</v>
      </c>
      <c r="G13" s="23" t="s">
        <v>26</v>
      </c>
      <c r="H13" s="58"/>
      <c r="I13" s="24" t="s">
        <v>29</v>
      </c>
      <c r="J13" s="65">
        <v>1</v>
      </c>
      <c r="K13" s="22">
        <f t="shared" si="0"/>
        <v>0</v>
      </c>
      <c r="L13" s="38" t="s">
        <v>107</v>
      </c>
      <c r="M13" s="38" t="s">
        <v>47</v>
      </c>
      <c r="N13" s="4" t="b">
        <v>1</v>
      </c>
      <c r="O13" s="4">
        <f t="shared" si="1"/>
        <v>0</v>
      </c>
    </row>
    <row r="14" spans="1:15" ht="20.100000000000001" customHeight="1" x14ac:dyDescent="0.4">
      <c r="A14" s="37">
        <v>9</v>
      </c>
      <c r="B14" s="76" t="s">
        <v>123</v>
      </c>
      <c r="C14" s="96" t="s">
        <v>182</v>
      </c>
      <c r="D14" s="97"/>
      <c r="E14" s="59" t="s">
        <v>129</v>
      </c>
      <c r="F14" s="49">
        <v>431677</v>
      </c>
      <c r="G14" s="23" t="s">
        <v>26</v>
      </c>
      <c r="H14" s="58"/>
      <c r="I14" s="24" t="s">
        <v>29</v>
      </c>
      <c r="J14" s="65">
        <v>1</v>
      </c>
      <c r="K14" s="22">
        <f t="shared" si="0"/>
        <v>0</v>
      </c>
      <c r="L14" s="76" t="s">
        <v>134</v>
      </c>
      <c r="M14" s="76" t="s">
        <v>135</v>
      </c>
      <c r="N14" s="4" t="b">
        <v>1</v>
      </c>
      <c r="O14" s="4">
        <f t="shared" si="1"/>
        <v>0</v>
      </c>
    </row>
    <row r="15" spans="1:15" ht="20.100000000000001" customHeight="1" x14ac:dyDescent="0.4">
      <c r="A15" s="37">
        <v>10</v>
      </c>
      <c r="B15" s="78"/>
      <c r="C15" s="96" t="s">
        <v>183</v>
      </c>
      <c r="D15" s="97"/>
      <c r="E15" s="59" t="s">
        <v>129</v>
      </c>
      <c r="F15" s="49">
        <v>95985</v>
      </c>
      <c r="G15" s="23" t="s">
        <v>26</v>
      </c>
      <c r="H15" s="58"/>
      <c r="I15" s="24" t="s">
        <v>29</v>
      </c>
      <c r="J15" s="65">
        <v>1</v>
      </c>
      <c r="K15" s="22">
        <f t="shared" ref="K15" si="4">F15*H15*J15</f>
        <v>0</v>
      </c>
      <c r="L15" s="78"/>
      <c r="M15" s="78"/>
      <c r="N15" s="4" t="b">
        <v>1</v>
      </c>
      <c r="O15" s="4">
        <f t="shared" ref="O15" si="5">IF(N15=TRUE,K15,"")</f>
        <v>0</v>
      </c>
    </row>
    <row r="16" spans="1:15" ht="20.100000000000001" customHeight="1" x14ac:dyDescent="0.4">
      <c r="A16" s="37">
        <v>11</v>
      </c>
      <c r="B16" s="35" t="s">
        <v>207</v>
      </c>
      <c r="C16" s="96" t="s">
        <v>184</v>
      </c>
      <c r="D16" s="97"/>
      <c r="E16" s="48" t="s">
        <v>122</v>
      </c>
      <c r="F16" s="49">
        <v>1631207</v>
      </c>
      <c r="G16" s="23" t="s">
        <v>26</v>
      </c>
      <c r="H16" s="58"/>
      <c r="I16" s="24" t="s">
        <v>29</v>
      </c>
      <c r="J16" s="65">
        <v>1</v>
      </c>
      <c r="K16" s="22">
        <f t="shared" si="0"/>
        <v>0</v>
      </c>
      <c r="L16" s="35" t="s">
        <v>139</v>
      </c>
      <c r="M16" s="35" t="s">
        <v>151</v>
      </c>
      <c r="N16" s="4" t="b">
        <v>1</v>
      </c>
      <c r="O16" s="4">
        <f t="shared" si="1"/>
        <v>0</v>
      </c>
    </row>
    <row r="17" spans="1:15" ht="20.100000000000001" customHeight="1" x14ac:dyDescent="0.4">
      <c r="A17" s="38">
        <v>12</v>
      </c>
      <c r="B17" s="90" t="s">
        <v>208</v>
      </c>
      <c r="C17" s="98" t="s">
        <v>36</v>
      </c>
      <c r="D17" s="99"/>
      <c r="E17" s="38" t="s">
        <v>127</v>
      </c>
      <c r="F17" s="53">
        <v>7403</v>
      </c>
      <c r="G17" s="23" t="s">
        <v>28</v>
      </c>
      <c r="H17" s="58"/>
      <c r="I17" s="24" t="s">
        <v>101</v>
      </c>
      <c r="J17" s="65">
        <v>1</v>
      </c>
      <c r="K17" s="22">
        <f t="shared" si="0"/>
        <v>0</v>
      </c>
      <c r="L17" s="76" t="s">
        <v>50</v>
      </c>
      <c r="M17" s="76" t="s">
        <v>56</v>
      </c>
      <c r="N17" s="4" t="b">
        <v>1</v>
      </c>
      <c r="O17" s="4">
        <f t="shared" si="1"/>
        <v>0</v>
      </c>
    </row>
    <row r="18" spans="1:15" ht="20.100000000000001" customHeight="1" x14ac:dyDescent="0.4">
      <c r="A18" s="38">
        <v>13</v>
      </c>
      <c r="B18" s="91"/>
      <c r="C18" s="100"/>
      <c r="D18" s="101"/>
      <c r="E18" s="38" t="s">
        <v>128</v>
      </c>
      <c r="F18" s="53">
        <v>7403</v>
      </c>
      <c r="G18" s="23" t="s">
        <v>28</v>
      </c>
      <c r="H18" s="58"/>
      <c r="I18" s="24" t="s">
        <v>101</v>
      </c>
      <c r="J18" s="65">
        <v>1</v>
      </c>
      <c r="K18" s="22">
        <f t="shared" si="0"/>
        <v>0</v>
      </c>
      <c r="L18" s="78"/>
      <c r="M18" s="78"/>
      <c r="N18" s="4" t="b">
        <v>1</v>
      </c>
      <c r="O18" s="4">
        <f>IF(N18=TRUE,K18,"")</f>
        <v>0</v>
      </c>
    </row>
    <row r="19" spans="1:15" ht="20.100000000000001" customHeight="1" x14ac:dyDescent="0.4">
      <c r="A19" s="38">
        <v>14</v>
      </c>
      <c r="B19" s="91"/>
      <c r="C19" s="102" t="s">
        <v>126</v>
      </c>
      <c r="D19" s="103"/>
      <c r="E19" s="38" t="s">
        <v>127</v>
      </c>
      <c r="F19" s="53">
        <v>2216</v>
      </c>
      <c r="G19" s="23" t="s">
        <v>28</v>
      </c>
      <c r="H19" s="58"/>
      <c r="I19" s="24" t="s">
        <v>31</v>
      </c>
      <c r="J19" s="65">
        <v>1</v>
      </c>
      <c r="K19" s="22">
        <f t="shared" si="0"/>
        <v>0</v>
      </c>
      <c r="L19" s="76" t="s">
        <v>54</v>
      </c>
      <c r="M19" s="76" t="s">
        <v>55</v>
      </c>
      <c r="N19" s="4" t="b">
        <v>1</v>
      </c>
      <c r="O19" s="4">
        <f t="shared" si="1"/>
        <v>0</v>
      </c>
    </row>
    <row r="20" spans="1:15" ht="20.100000000000001" customHeight="1" x14ac:dyDescent="0.4">
      <c r="A20" s="37">
        <v>15</v>
      </c>
      <c r="B20" s="91"/>
      <c r="C20" s="104"/>
      <c r="D20" s="105"/>
      <c r="E20" s="38" t="s">
        <v>128</v>
      </c>
      <c r="F20" s="53">
        <v>2216</v>
      </c>
      <c r="G20" s="23" t="s">
        <v>28</v>
      </c>
      <c r="H20" s="58"/>
      <c r="I20" s="24" t="s">
        <v>31</v>
      </c>
      <c r="J20" s="65">
        <v>1</v>
      </c>
      <c r="K20" s="22">
        <f t="shared" si="0"/>
        <v>0</v>
      </c>
      <c r="L20" s="78"/>
      <c r="M20" s="78"/>
      <c r="N20" s="4" t="b">
        <v>1</v>
      </c>
      <c r="O20" s="4">
        <f>IF(N20=TRUE,K20,"")</f>
        <v>0</v>
      </c>
    </row>
    <row r="21" spans="1:15" ht="20.100000000000001" customHeight="1" x14ac:dyDescent="0.4">
      <c r="A21" s="38">
        <v>16</v>
      </c>
      <c r="B21" s="91"/>
      <c r="C21" s="98" t="s">
        <v>51</v>
      </c>
      <c r="D21" s="99"/>
      <c r="E21" s="38" t="s">
        <v>127</v>
      </c>
      <c r="F21" s="54">
        <v>3500</v>
      </c>
      <c r="G21" s="28" t="s">
        <v>28</v>
      </c>
      <c r="H21" s="58"/>
      <c r="I21" s="29" t="s">
        <v>31</v>
      </c>
      <c r="J21" s="65">
        <v>1</v>
      </c>
      <c r="K21" s="22">
        <f t="shared" si="0"/>
        <v>0</v>
      </c>
      <c r="L21" s="76" t="s">
        <v>52</v>
      </c>
      <c r="M21" s="76" t="s">
        <v>53</v>
      </c>
      <c r="N21" s="4" t="b">
        <v>1</v>
      </c>
      <c r="O21" s="4">
        <f t="shared" si="1"/>
        <v>0</v>
      </c>
    </row>
    <row r="22" spans="1:15" ht="20.100000000000001" customHeight="1" x14ac:dyDescent="0.4">
      <c r="A22" s="38">
        <v>17</v>
      </c>
      <c r="B22" s="92"/>
      <c r="C22" s="100"/>
      <c r="D22" s="101"/>
      <c r="E22" s="38" t="s">
        <v>128</v>
      </c>
      <c r="F22" s="54">
        <v>3500</v>
      </c>
      <c r="G22" s="28" t="s">
        <v>28</v>
      </c>
      <c r="H22" s="58"/>
      <c r="I22" s="29" t="s">
        <v>31</v>
      </c>
      <c r="J22" s="65">
        <v>1</v>
      </c>
      <c r="K22" s="22">
        <f t="shared" si="0"/>
        <v>0</v>
      </c>
      <c r="L22" s="78"/>
      <c r="M22" s="78"/>
      <c r="N22" s="4" t="b">
        <v>1</v>
      </c>
      <c r="O22" s="4">
        <f t="shared" si="1"/>
        <v>0</v>
      </c>
    </row>
  </sheetData>
  <mergeCells count="32">
    <mergeCell ref="B2:M2"/>
    <mergeCell ref="A4:A5"/>
    <mergeCell ref="B4:B5"/>
    <mergeCell ref="C4:G4"/>
    <mergeCell ref="H4:J4"/>
    <mergeCell ref="K4:K5"/>
    <mergeCell ref="L4:M4"/>
    <mergeCell ref="C5:D5"/>
    <mergeCell ref="C21:D22"/>
    <mergeCell ref="C15:D15"/>
    <mergeCell ref="B17:B22"/>
    <mergeCell ref="L17:L18"/>
    <mergeCell ref="M17:M18"/>
    <mergeCell ref="L19:L20"/>
    <mergeCell ref="M19:M20"/>
    <mergeCell ref="L21:L22"/>
    <mergeCell ref="M21:M22"/>
    <mergeCell ref="B14:B15"/>
    <mergeCell ref="C16:D16"/>
    <mergeCell ref="C17:D18"/>
    <mergeCell ref="C19:D20"/>
    <mergeCell ref="L6:L11"/>
    <mergeCell ref="M6:M11"/>
    <mergeCell ref="L14:L15"/>
    <mergeCell ref="M14:M15"/>
    <mergeCell ref="B6:B11"/>
    <mergeCell ref="C14:D14"/>
    <mergeCell ref="C6:C7"/>
    <mergeCell ref="C8:C9"/>
    <mergeCell ref="C10:C11"/>
    <mergeCell ref="C12:D12"/>
    <mergeCell ref="C13:D13"/>
  </mergeCells>
  <phoneticPr fontId="1"/>
  <conditionalFormatting sqref="E18:K18">
    <cfRule type="expression" dxfId="50" priority="45">
      <formula>$N$18=FALSE</formula>
    </cfRule>
  </conditionalFormatting>
  <conditionalFormatting sqref="E19:K19">
    <cfRule type="expression" dxfId="49" priority="44">
      <formula>$N$19=FALSE</formula>
    </cfRule>
  </conditionalFormatting>
  <conditionalFormatting sqref="A17 E17:K17">
    <cfRule type="expression" dxfId="48" priority="30">
      <formula>$N$17=FALSE</formula>
    </cfRule>
  </conditionalFormatting>
  <conditionalFormatting sqref="A18">
    <cfRule type="expression" dxfId="47" priority="29">
      <formula>$N$18=FALSE</formula>
    </cfRule>
  </conditionalFormatting>
  <conditionalFormatting sqref="A19">
    <cfRule type="expression" dxfId="46" priority="28">
      <formula>$N$19=FALSE</formula>
    </cfRule>
  </conditionalFormatting>
  <conditionalFormatting sqref="A20 E20:K20">
    <cfRule type="expression" dxfId="45" priority="27">
      <formula>$N$20=FALSE</formula>
    </cfRule>
  </conditionalFormatting>
  <conditionalFormatting sqref="A21 E21:K21">
    <cfRule type="expression" dxfId="44" priority="26">
      <formula>$N$21=FALSE</formula>
    </cfRule>
  </conditionalFormatting>
  <conditionalFormatting sqref="A22 E22:K22">
    <cfRule type="expression" dxfId="43" priority="25">
      <formula>$N$22=FALSE</formula>
    </cfRule>
  </conditionalFormatting>
  <conditionalFormatting sqref="C17:C18 L17:M18">
    <cfRule type="expression" dxfId="42" priority="24">
      <formula>AND($N$17=FALSE,$N$18=FALSE)</formula>
    </cfRule>
  </conditionalFormatting>
  <conditionalFormatting sqref="C19:C20 L19:M20">
    <cfRule type="expression" dxfId="41" priority="23">
      <formula>AND($N$19=FALSE,$N$20=FALSE)</formula>
    </cfRule>
  </conditionalFormatting>
  <conditionalFormatting sqref="C21:C22 L21:M22">
    <cfRule type="expression" dxfId="40" priority="22">
      <formula>AND($N$21=FALSE,$N$22=FALSE)</formula>
    </cfRule>
  </conditionalFormatting>
  <conditionalFormatting sqref="B17:B22">
    <cfRule type="expression" dxfId="39" priority="21">
      <formula>AND($N$17=FALSE,$N$18=FALSE,$N$19=FALSE,$N$20=FALSE,$N$21=FALSE,$N$22=FALSE)</formula>
    </cfRule>
  </conditionalFormatting>
  <conditionalFormatting sqref="A6 D6:K6">
    <cfRule type="expression" dxfId="38" priority="16">
      <formula>$N$6=FALSE</formula>
    </cfRule>
  </conditionalFormatting>
  <conditionalFormatting sqref="A7 D7:K7">
    <cfRule type="expression" dxfId="37" priority="15">
      <formula>$N$7=FALSE</formula>
    </cfRule>
  </conditionalFormatting>
  <conditionalFormatting sqref="A8 D8:K8">
    <cfRule type="expression" dxfId="36" priority="14">
      <formula>$N$8=FALSE</formula>
    </cfRule>
  </conditionalFormatting>
  <conditionalFormatting sqref="A9 D9:K9">
    <cfRule type="expression" dxfId="35" priority="13">
      <formula>$N$9=FALSE</formula>
    </cfRule>
  </conditionalFormatting>
  <conditionalFormatting sqref="A10 D10:K10">
    <cfRule type="expression" dxfId="34" priority="12">
      <formula>$N$10=FALSE</formula>
    </cfRule>
  </conditionalFormatting>
  <conditionalFormatting sqref="A11 D11:K11">
    <cfRule type="expression" dxfId="33" priority="11">
      <formula>$N$11=FALSE</formula>
    </cfRule>
  </conditionalFormatting>
  <conditionalFormatting sqref="C6:C7">
    <cfRule type="expression" dxfId="32" priority="10">
      <formula>AND($N$6=FALSE,$N$7=FALSE)</formula>
    </cfRule>
  </conditionalFormatting>
  <conditionalFormatting sqref="C8:C9">
    <cfRule type="expression" dxfId="31" priority="9">
      <formula>AND($N$8=FALSE,$N$9=FALSE)</formula>
    </cfRule>
  </conditionalFormatting>
  <conditionalFormatting sqref="C10:C11">
    <cfRule type="expression" dxfId="30" priority="8">
      <formula>AND($N$10=FALSE,$N$11=FALSE)</formula>
    </cfRule>
  </conditionalFormatting>
  <conditionalFormatting sqref="B6:B11 L6:M11">
    <cfRule type="expression" dxfId="29" priority="7">
      <formula>AND($N$6=FALSE,$N$7=FALSE,$N$8=FALSE,$N$9=FALSE,$N$10=FALSE,$N$11=FALSE)</formula>
    </cfRule>
  </conditionalFormatting>
  <conditionalFormatting sqref="A12:M12">
    <cfRule type="expression" dxfId="28" priority="6">
      <formula>$N$12=FALSE</formula>
    </cfRule>
  </conditionalFormatting>
  <conditionalFormatting sqref="A13:M13">
    <cfRule type="expression" dxfId="27" priority="5">
      <formula>$N$13=FALSE</formula>
    </cfRule>
  </conditionalFormatting>
  <conditionalFormatting sqref="A14 C14:K14">
    <cfRule type="expression" dxfId="26" priority="4">
      <formula>$N$14=FALSE</formula>
    </cfRule>
  </conditionalFormatting>
  <conditionalFormatting sqref="A15 C15:K15">
    <cfRule type="expression" dxfId="25" priority="3">
      <formula>$N$15=FALSE</formula>
    </cfRule>
  </conditionalFormatting>
  <conditionalFormatting sqref="B14:B15 L14:M15">
    <cfRule type="expression" dxfId="24" priority="2">
      <formula>AND($N$14=FALSE,$N$15=FALSE)</formula>
    </cfRule>
  </conditionalFormatting>
  <conditionalFormatting sqref="A16:M16">
    <cfRule type="expression" dxfId="23" priority="1">
      <formula>$N$16=FALSE</formula>
    </cfRule>
  </conditionalFormatting>
  <dataValidations count="5">
    <dataValidation type="list" allowBlank="1" showInputMessage="1" showErrorMessage="1" promptTitle="入力のヒント" prompt="プルダウンリストより便益を受けるステークホルダーを選択" sqref="E14:E15">
      <formula1>"従業員,その他(ｲﾍﾞﾝﾄ参加者),その他（観光客等）"</formula1>
    </dataValidation>
    <dataValidation type="list" allowBlank="1" showInputMessage="1" showErrorMessage="1" promptTitle="入力のヒント" prompt="プルダウンリストより便益を受けるステークホルダーを選択" sqref="E12:E13">
      <formula1>"地域住民,地域住民（自社含む）"</formula1>
    </dataValidation>
    <dataValidation allowBlank="1" showInputMessage="1" showErrorMessage="1" promptTitle="入力のヒント" prompt="他社との共同事業等の場合、費用等の活動へのインプットの割合を入力" sqref="J6:J22"/>
    <dataValidation allowBlank="1" showInputMessage="1" showErrorMessage="1" promptTitle="入力のヒント" prompt="プロジェクトの対象範囲の面積を入力" sqref="H6:H16"/>
    <dataValidation allowBlank="1" showInputMessage="1" showErrorMessage="1" promptTitle="入力のヒント" prompt="イベントの参加人数を入力" sqref="H17:H22"/>
  </dataValidations>
  <pageMargins left="0.7" right="0.7" top="0.75" bottom="0.75" header="0.3" footer="0.3"/>
  <pageSetup paperSize="8" scale="8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0" r:id="rId4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9525</xdr:rowOff>
                  </from>
                  <to>
                    <xdr:col>0</xdr:col>
                    <xdr:colOff>314325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5" name="Check Box 5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9525</xdr:rowOff>
                  </from>
                  <to>
                    <xdr:col>0</xdr:col>
                    <xdr:colOff>295275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6" name="Check Box 6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9525</xdr:rowOff>
                  </from>
                  <to>
                    <xdr:col>0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7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8</xdr:row>
                    <xdr:rowOff>9525</xdr:rowOff>
                  </from>
                  <to>
                    <xdr:col>0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8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9</xdr:row>
                    <xdr:rowOff>28575</xdr:rowOff>
                  </from>
                  <to>
                    <xdr:col>0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9" name="Check Box 9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9525</xdr:rowOff>
                  </from>
                  <to>
                    <xdr:col>0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10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9525</xdr:rowOff>
                  </from>
                  <to>
                    <xdr:col>0</xdr:col>
                    <xdr:colOff>314325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0" r:id="rId11" name="Check Box 14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9525</xdr:rowOff>
                  </from>
                  <to>
                    <xdr:col>0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1" r:id="rId12" name="Check Box 15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9525</xdr:rowOff>
                  </from>
                  <to>
                    <xdr:col>0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2" r:id="rId13" name="Check Box 16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0</xdr:rowOff>
                  </from>
                  <to>
                    <xdr:col>0</xdr:col>
                    <xdr:colOff>333375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3" r:id="rId14" name="Check Box 17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238125</xdr:rowOff>
                  </from>
                  <to>
                    <xdr:col>0</xdr:col>
                    <xdr:colOff>314325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4" r:id="rId15" name="Check Box 18">
              <controlPr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0</xdr:rowOff>
                  </from>
                  <to>
                    <xdr:col>0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5" r:id="rId16" name="Check Box 19">
              <controlPr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9525</xdr:rowOff>
                  </from>
                  <to>
                    <xdr:col>0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6" r:id="rId17" name="Check Box 20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0</xdr:rowOff>
                  </from>
                  <to>
                    <xdr:col>0</xdr:col>
                    <xdr:colOff>314325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8" r:id="rId18" name="Check Box 22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9525</xdr:rowOff>
                  </from>
                  <to>
                    <xdr:col>0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19" name="Check Box 23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9525</xdr:rowOff>
                  </from>
                  <to>
                    <xdr:col>0</xdr:col>
                    <xdr:colOff>314325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2" r:id="rId20" name="Check Box 26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238125</xdr:rowOff>
                  </from>
                  <to>
                    <xdr:col>0</xdr:col>
                    <xdr:colOff>314325</xdr:colOff>
                    <xdr:row>14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Y35"/>
  <sheetViews>
    <sheetView showGridLines="0" view="pageBreakPreview" zoomScale="60" zoomScaleNormal="100" workbookViewId="0">
      <selection activeCell="AC9" sqref="AC9"/>
    </sheetView>
  </sheetViews>
  <sheetFormatPr defaultColWidth="9" defaultRowHeight="16.5" x14ac:dyDescent="0.4"/>
  <cols>
    <col min="1" max="1" width="9" style="4"/>
    <col min="2" max="3" width="2.125" style="4" customWidth="1"/>
    <col min="4" max="4" width="10.625" style="4" customWidth="1"/>
    <col min="5" max="7" width="2.125" style="4" customWidth="1"/>
    <col min="8" max="8" width="10.625" style="4" customWidth="1"/>
    <col min="9" max="11" width="2.125" style="4" customWidth="1"/>
    <col min="12" max="12" width="10.625" style="4" customWidth="1"/>
    <col min="13" max="15" width="2.125" style="4" customWidth="1"/>
    <col min="16" max="16" width="10.625" style="4" customWidth="1"/>
    <col min="17" max="19" width="2.125" style="4" customWidth="1"/>
    <col min="20" max="20" width="10.625" style="4" customWidth="1"/>
    <col min="21" max="23" width="2.125" style="4" customWidth="1"/>
    <col min="24" max="24" width="10.625" style="4" customWidth="1"/>
    <col min="25" max="25" width="2.125" style="4" customWidth="1"/>
    <col min="26" max="26" width="9" style="4"/>
    <col min="27" max="27" width="10.5" style="4" bestFit="1" customWidth="1"/>
    <col min="28" max="16384" width="9" style="4"/>
  </cols>
  <sheetData>
    <row r="2" spans="2:25" ht="18.75" customHeight="1" x14ac:dyDescent="0.4">
      <c r="U2" s="114" t="s">
        <v>87</v>
      </c>
      <c r="V2" s="114"/>
      <c r="W2" s="114"/>
      <c r="X2" s="113">
        <f ca="1">TODAY()</f>
        <v>43555</v>
      </c>
      <c r="Y2" s="113"/>
    </row>
    <row r="3" spans="2:25" ht="18.75" x14ac:dyDescent="0.4">
      <c r="B3" s="7" t="s">
        <v>86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8"/>
      <c r="S3" s="8"/>
      <c r="T3" s="8"/>
      <c r="U3" s="8"/>
      <c r="V3" s="8"/>
      <c r="W3" s="8"/>
      <c r="X3" s="8"/>
      <c r="Y3" s="8"/>
    </row>
    <row r="4" spans="2:25" ht="17.25" thickBot="1" x14ac:dyDescent="0.45"/>
    <row r="5" spans="2:25" ht="19.5" thickBot="1" x14ac:dyDescent="0.45">
      <c r="B5" s="115" t="s">
        <v>88</v>
      </c>
      <c r="C5" s="115"/>
      <c r="D5" s="115"/>
      <c r="E5" s="116" t="str">
        <f>IF(入力シート①!C4="","",入力シート①!C4)</f>
        <v/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</row>
    <row r="6" spans="2:25" ht="19.5" thickBot="1" x14ac:dyDescent="0.45">
      <c r="B6" s="115" t="s">
        <v>83</v>
      </c>
      <c r="C6" s="115"/>
      <c r="D6" s="115"/>
      <c r="E6" s="116" t="str">
        <f>IF(入力シート①!C5="","",入力シート①!C5)</f>
        <v/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2:25" ht="42.75" customHeight="1" thickBot="1" x14ac:dyDescent="0.45">
      <c r="B7" s="117" t="s">
        <v>180</v>
      </c>
      <c r="C7" s="115"/>
      <c r="D7" s="115"/>
      <c r="E7" s="109" t="str">
        <f>IF(入力シート①!C6="","",入力シート①!C6&amp;"年")</f>
        <v/>
      </c>
      <c r="F7" s="110"/>
      <c r="G7" s="110"/>
      <c r="H7" s="110"/>
      <c r="I7" s="110"/>
      <c r="J7" s="110"/>
      <c r="K7" s="110"/>
      <c r="L7" s="110"/>
      <c r="M7" s="111"/>
      <c r="N7" s="106" t="s">
        <v>181</v>
      </c>
      <c r="O7" s="107"/>
      <c r="P7" s="108"/>
      <c r="Q7" s="109" t="str">
        <f>IF(入力シート①!E6="","",入力シート①!E6&amp;"年")</f>
        <v/>
      </c>
      <c r="R7" s="110"/>
      <c r="S7" s="110"/>
      <c r="T7" s="110"/>
      <c r="U7" s="110"/>
      <c r="V7" s="110"/>
      <c r="W7" s="110"/>
      <c r="X7" s="110"/>
      <c r="Y7" s="111"/>
    </row>
    <row r="8" spans="2:25" ht="320.10000000000002" customHeight="1" thickBot="1" x14ac:dyDescent="0.45">
      <c r="B8" s="115" t="s">
        <v>84</v>
      </c>
      <c r="C8" s="115"/>
      <c r="D8" s="115"/>
      <c r="E8" s="118" t="str">
        <f>IF(入力シート①!C12="","",入力シート①!C12)</f>
        <v/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 t="s">
        <v>85</v>
      </c>
      <c r="R8" s="119"/>
      <c r="S8" s="119"/>
      <c r="T8" s="119"/>
      <c r="U8" s="119"/>
      <c r="V8" s="119"/>
      <c r="W8" s="119"/>
      <c r="X8" s="119"/>
      <c r="Y8" s="119"/>
    </row>
    <row r="11" spans="2:25" ht="18.75" x14ac:dyDescent="0.4">
      <c r="B11" s="7" t="s">
        <v>211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"/>
      <c r="R11" s="8"/>
      <c r="S11" s="8"/>
      <c r="T11" s="8"/>
      <c r="U11" s="8"/>
      <c r="V11" s="8"/>
      <c r="W11" s="8"/>
      <c r="X11" s="8"/>
      <c r="Y11" s="8"/>
    </row>
    <row r="13" spans="2:25" ht="18.75" x14ac:dyDescent="0.4">
      <c r="B13" s="3" t="s">
        <v>160</v>
      </c>
    </row>
    <row r="14" spans="2:25" ht="9.9499999999999993" customHeight="1" x14ac:dyDescent="0.4">
      <c r="C14" s="10"/>
      <c r="D14" s="10"/>
      <c r="E14" s="10"/>
      <c r="G14" s="11"/>
      <c r="H14" s="11"/>
      <c r="I14" s="11"/>
      <c r="K14" s="11"/>
      <c r="L14" s="11"/>
      <c r="M14" s="11"/>
      <c r="O14" s="11"/>
      <c r="P14" s="11"/>
      <c r="Q14" s="11"/>
      <c r="S14" s="11"/>
      <c r="T14" s="11"/>
      <c r="U14" s="11"/>
      <c r="W14" s="11"/>
      <c r="X14" s="11"/>
      <c r="Y14" s="11"/>
    </row>
    <row r="15" spans="2:25" ht="36.950000000000003" customHeight="1" x14ac:dyDescent="0.4">
      <c r="C15" s="112" t="str">
        <f>IF(入力シート①!C10="","",入力シート①!C10)</f>
        <v/>
      </c>
      <c r="D15" s="112"/>
      <c r="E15" s="112"/>
      <c r="G15" s="112" t="str">
        <f>IF(入力シート①!D10="","",入力シート①!D10)</f>
        <v/>
      </c>
      <c r="H15" s="112"/>
      <c r="I15" s="112"/>
      <c r="K15" s="112" t="str">
        <f>IF(入力シート①!E10="","",入力シート①!E10)</f>
        <v/>
      </c>
      <c r="L15" s="112"/>
      <c r="M15" s="112"/>
      <c r="O15" s="112" t="str">
        <f>IF(入力シート①!C11="","",入力シート①!C11)</f>
        <v/>
      </c>
      <c r="P15" s="112"/>
      <c r="Q15" s="112"/>
      <c r="S15" s="112" t="str">
        <f>IF(入力シート①!D11="","",入力シート①!D11)</f>
        <v/>
      </c>
      <c r="T15" s="112"/>
      <c r="U15" s="112"/>
      <c r="W15" s="112" t="str">
        <f>IF(入力シート①!E11="","",入力シート①!E11)</f>
        <v/>
      </c>
      <c r="X15" s="112"/>
      <c r="Y15" s="112"/>
    </row>
    <row r="16" spans="2:25" ht="9.9499999999999993" customHeight="1" x14ac:dyDescent="0.4">
      <c r="C16" s="10"/>
      <c r="D16" s="10"/>
      <c r="E16" s="10"/>
      <c r="G16" s="11"/>
      <c r="H16" s="11"/>
      <c r="I16" s="11"/>
      <c r="K16" s="11"/>
      <c r="L16" s="11"/>
      <c r="M16" s="11"/>
      <c r="O16" s="11"/>
      <c r="P16" s="11"/>
      <c r="Q16" s="11"/>
      <c r="S16" s="11"/>
      <c r="T16" s="11"/>
      <c r="U16" s="11"/>
      <c r="W16" s="11"/>
      <c r="X16" s="11"/>
      <c r="Y16" s="11"/>
    </row>
    <row r="17" spans="2:25" ht="16.5" customHeight="1" x14ac:dyDescent="0.4"/>
    <row r="18" spans="2:25" ht="18.75" x14ac:dyDescent="0.4">
      <c r="B18" s="3" t="s">
        <v>162</v>
      </c>
    </row>
    <row r="19" spans="2:25" x14ac:dyDescent="0.4">
      <c r="B19" s="4" t="str">
        <f>IF(経済価値集計!H3=0,"国民：",IF(経済価値集計!H3&gt;=100000000,"国民："&amp;ROUND(経済価値集計!H3/100000000,1)&amp;"億円",IF(経済価値集計!H3&gt;=10000,"国民："&amp;ROUND(経済価値集計!H3/10000,1)&amp;"万円","国民："&amp;ROUND(経済価値集計!H3,1)&amp;"円")))</f>
        <v>国民：</v>
      </c>
      <c r="F19" s="4" t="str">
        <f>IF(経済価値集計!H4=0,"地域住民：",IF(経済価値集計!H4&gt;=100000000,"地域住民："&amp;ROUND(経済価値集計!H4/100000000,1)&amp;"億円",IF(経済価値集計!H4&gt;=10000,"地域住民："&amp;ROUND(経済価値集計!H4/10000,1)&amp;"万円","地域住民："&amp;ROUND(経済価値集計!H4,1)&amp;"円")))</f>
        <v>地域住民：</v>
      </c>
      <c r="K19" s="4" t="str">
        <f>IF(経済価値集計!H5=0,"地域住民(自社含む)：",IF(経済価値集計!H5&gt;=100000000,"地域住民(自社含む)："&amp;ROUND(経済価値集計!H5/100000000,1)&amp;"億円",IF(経済価値集計!H5&gt;=10000,"地域住民(自社含む)："&amp;ROUND(経済価値集計!H5/10000,1)&amp;"万円","地域住民(自社含む)："&amp;ROUND(経済価値集計!H5,1)&amp;"円")))</f>
        <v>地域住民(自社含む)：</v>
      </c>
      <c r="Q19" s="4" t="str">
        <f>IF(経済価値集計!H6=0,"従業員：",IF(経済価値集計!H6&gt;=100000000,"従業員："&amp;ROUND(経済価値集計!H6/100000000,1)&amp;"億円",IF(経済価値集計!H6&gt;=10000,"従業員："&amp;ROUND(経済価値集計!H6/10000,1)&amp;"万円","従業員："&amp;ROUND(経済価値集計!H6,1)&amp;"円")))</f>
        <v>従業員：</v>
      </c>
      <c r="U19" s="4" t="str">
        <f>IF(経済価値集計!H7=0,"ｲﾍﾞﾝﾄ参加者：",IF(経済価値集計!H7&gt;=100000000,"ｲﾍﾞﾝﾄ参加者："&amp;ROUND(経済価値集計!H7/100000000,1)&amp;"億円",IF(経済価値集計!H7&gt;=10000,"ｲﾍﾞﾝﾄ参加者："&amp;ROUND(経済価値集計!H7/10000,1)&amp;"万円","ｲﾍﾞﾝﾄ参加者："&amp;ROUND(経済価値集計!H7,1)&amp;"円")))</f>
        <v>ｲﾍﾞﾝﾄ参加者：</v>
      </c>
    </row>
    <row r="20" spans="2:25" ht="9.9499999999999993" customHeight="1" x14ac:dyDescent="0.4">
      <c r="C20" s="12"/>
      <c r="D20" s="12"/>
      <c r="E20" s="12"/>
      <c r="G20" s="13"/>
      <c r="H20" s="13"/>
      <c r="I20" s="13"/>
      <c r="K20" s="13"/>
      <c r="L20" s="13"/>
      <c r="M20" s="13"/>
      <c r="O20" s="13"/>
      <c r="P20" s="13"/>
      <c r="Q20" s="13"/>
      <c r="S20" s="13"/>
      <c r="T20" s="13"/>
      <c r="U20" s="13"/>
      <c r="W20" s="13"/>
      <c r="X20" s="13"/>
      <c r="Y20" s="13"/>
    </row>
    <row r="21" spans="2:25" ht="36.950000000000003" customHeight="1" x14ac:dyDescent="0.4">
      <c r="C21" s="12"/>
      <c r="D21" s="14" t="s">
        <v>66</v>
      </c>
      <c r="E21" s="12"/>
      <c r="G21" s="13"/>
      <c r="H21" s="14" t="s">
        <v>67</v>
      </c>
      <c r="I21" s="13"/>
      <c r="K21" s="13"/>
      <c r="L21" s="14" t="s">
        <v>69</v>
      </c>
      <c r="M21" s="13"/>
      <c r="O21" s="13"/>
      <c r="P21" s="14" t="s">
        <v>91</v>
      </c>
      <c r="Q21" s="13"/>
      <c r="S21" s="13"/>
      <c r="T21" s="14" t="s">
        <v>70</v>
      </c>
      <c r="U21" s="13"/>
      <c r="W21" s="13"/>
      <c r="X21" s="14" t="s">
        <v>68</v>
      </c>
      <c r="Y21" s="13"/>
    </row>
    <row r="22" spans="2:25" ht="9.9499999999999993" customHeight="1" x14ac:dyDescent="0.4">
      <c r="C22" s="12"/>
      <c r="D22" s="12"/>
      <c r="E22" s="12"/>
      <c r="G22" s="13"/>
      <c r="H22" s="13"/>
      <c r="I22" s="13"/>
      <c r="K22" s="13"/>
      <c r="L22" s="13"/>
      <c r="M22" s="13"/>
      <c r="O22" s="13"/>
      <c r="P22" s="13"/>
      <c r="Q22" s="13"/>
      <c r="S22" s="13"/>
      <c r="T22" s="13"/>
      <c r="U22" s="13"/>
      <c r="W22" s="13"/>
      <c r="X22" s="13"/>
      <c r="Y22" s="13"/>
    </row>
    <row r="23" spans="2:25" ht="9.9499999999999993" customHeight="1" x14ac:dyDescent="0.4"/>
    <row r="24" spans="2:25" ht="9.9499999999999993" customHeight="1" x14ac:dyDescent="0.4">
      <c r="C24" s="13"/>
      <c r="D24" s="13"/>
      <c r="E24" s="13"/>
      <c r="G24" s="13"/>
      <c r="H24" s="13"/>
      <c r="I24" s="13"/>
      <c r="K24" s="13"/>
      <c r="L24" s="13"/>
      <c r="M24" s="13"/>
      <c r="O24" s="13"/>
      <c r="P24" s="13"/>
      <c r="Q24" s="13"/>
      <c r="S24" s="13"/>
      <c r="T24" s="13"/>
      <c r="U24" s="13"/>
      <c r="W24" s="13"/>
      <c r="X24" s="13"/>
      <c r="Y24" s="13"/>
    </row>
    <row r="25" spans="2:25" ht="36.950000000000003" customHeight="1" x14ac:dyDescent="0.4">
      <c r="C25" s="13"/>
      <c r="D25" s="14" t="s">
        <v>92</v>
      </c>
      <c r="E25" s="13"/>
      <c r="G25" s="13"/>
      <c r="H25" s="14" t="s">
        <v>71</v>
      </c>
      <c r="I25" s="13"/>
      <c r="K25" s="13"/>
      <c r="L25" s="14" t="s">
        <v>93</v>
      </c>
      <c r="M25" s="13"/>
      <c r="O25" s="13"/>
      <c r="P25" s="14" t="s">
        <v>94</v>
      </c>
      <c r="Q25" s="13"/>
      <c r="S25" s="13"/>
      <c r="T25" s="14" t="s">
        <v>95</v>
      </c>
      <c r="U25" s="13"/>
      <c r="W25" s="13"/>
      <c r="X25" s="14" t="s">
        <v>97</v>
      </c>
      <c r="Y25" s="13"/>
    </row>
    <row r="26" spans="2:25" ht="9.9499999999999993" customHeight="1" x14ac:dyDescent="0.4">
      <c r="C26" s="13"/>
      <c r="D26" s="13"/>
      <c r="E26" s="13"/>
      <c r="G26" s="13"/>
      <c r="H26" s="13"/>
      <c r="I26" s="13"/>
      <c r="K26" s="13"/>
      <c r="L26" s="13"/>
      <c r="M26" s="13"/>
      <c r="O26" s="13"/>
      <c r="P26" s="13"/>
      <c r="Q26" s="13"/>
      <c r="S26" s="13"/>
      <c r="T26" s="13"/>
      <c r="U26" s="13"/>
      <c r="W26" s="13"/>
      <c r="X26" s="13"/>
      <c r="Y26" s="13"/>
    </row>
    <row r="28" spans="2:25" ht="18.75" x14ac:dyDescent="0.4">
      <c r="B28" s="3" t="s">
        <v>161</v>
      </c>
      <c r="S28" s="3" t="s">
        <v>209</v>
      </c>
      <c r="T28" s="39"/>
      <c r="U28" s="39"/>
    </row>
    <row r="29" spans="2:25" x14ac:dyDescent="0.4">
      <c r="B29" s="4" t="str">
        <f>IF(経済価値集計!H32=0,"国民：",IF(経済価値集計!H32&gt;=100000000,"国民："&amp;ROUND(経済価値集計!H32/100000000,1)&amp;"億円",IF(経済価値集計!H32&gt;=10000,"国民："&amp;ROUND(経済価値集計!H32/10000,1)&amp;"万円","国民："&amp;ROUND(経済価値集計!H32,1)&amp;"円")))</f>
        <v>国民：</v>
      </c>
      <c r="F29" s="4" t="str">
        <f>IF(経済価値集計!H33=0,"ｲﾍﾞﾝﾄ参加者：",IF(経済価値集計!H33&gt;=100000000,"ｲﾍﾞﾝﾄ参加者："&amp;ROUND(経済価値集計!H33/100000000,1)&amp;"億円",IF(経済価値集計!H33&gt;=10000,"ｲﾍﾞﾝﾄ参加者："&amp;ROUND(経済価値集計!H33/10000,1)&amp;"万円","ｲﾍﾞﾝﾄ参加者："&amp;ROUND(経済価値集計!H33,1)&amp;"円")))</f>
        <v>ｲﾍﾞﾝﾄ参加者：</v>
      </c>
      <c r="L29" s="4" t="str">
        <f>IF(経済価値集計!H34=0,"従業員：",IF(経済価値集計!H34&gt;=100000000,"従業員："&amp;ROUND(経済価値集計!H34/100000000,1)&amp;"億円",IF(経済価値集計!H34&gt;=10000,"従業員："&amp;ROUND(経済価値集計!H34/10000,1)&amp;"万円","従業員："&amp;ROUND(経済価値集計!H34,1)&amp;"円")))</f>
        <v>従業員：</v>
      </c>
      <c r="S29" s="42"/>
      <c r="T29" s="43"/>
      <c r="U29" s="44"/>
      <c r="V29" s="44"/>
      <c r="W29" s="42"/>
      <c r="X29" s="43"/>
      <c r="Y29" s="44"/>
    </row>
    <row r="30" spans="2:25" ht="9.9499999999999993" customHeight="1" x14ac:dyDescent="0.4">
      <c r="C30" s="15"/>
      <c r="D30" s="15"/>
      <c r="E30" s="15"/>
      <c r="G30" s="15"/>
      <c r="H30" s="15"/>
      <c r="I30" s="15"/>
      <c r="K30" s="15"/>
      <c r="L30" s="15"/>
      <c r="M30" s="15"/>
      <c r="O30" s="15"/>
      <c r="P30" s="15"/>
      <c r="Q30" s="15"/>
      <c r="S30" s="45"/>
      <c r="T30" s="45"/>
      <c r="U30" s="45"/>
      <c r="V30" s="45"/>
      <c r="W30" s="45"/>
      <c r="X30" s="45"/>
      <c r="Y30" s="45"/>
    </row>
    <row r="31" spans="2:25" ht="36.950000000000003" customHeight="1" x14ac:dyDescent="0.4">
      <c r="C31" s="15"/>
      <c r="D31" s="16" t="s">
        <v>96</v>
      </c>
      <c r="E31" s="15"/>
      <c r="G31" s="15"/>
      <c r="H31" s="16" t="s">
        <v>73</v>
      </c>
      <c r="I31" s="15"/>
      <c r="K31" s="15"/>
      <c r="L31" s="16" t="s">
        <v>173</v>
      </c>
      <c r="M31" s="15"/>
      <c r="O31" s="15"/>
      <c r="P31" s="16" t="s">
        <v>74</v>
      </c>
      <c r="Q31" s="15"/>
      <c r="S31" s="45"/>
      <c r="T31" s="46"/>
      <c r="U31" s="45"/>
      <c r="V31" s="45"/>
      <c r="W31" s="45"/>
      <c r="X31" s="47" t="str">
        <f>IFERROR(IF(経済価値集計!E38=0,"",IF(経済価値集計!E38&gt;=1000000000000,ROUND(経済価値集計!E38/1000000000000,1)&amp;"兆円",IF(経済価値集計!E38&gt;=100000000,ROUND(経済価値集計!E38/100000000,1)&amp;"億円",IF(経済価値集計!E38&gt;=10000,ROUND(経済価値集計!E38/10000,1)&amp;"万円",ROUND(経済価値集計!E38,1)&amp;"円")))),"")</f>
        <v/>
      </c>
      <c r="Y31" s="45"/>
    </row>
    <row r="32" spans="2:25" ht="9.9499999999999993" customHeight="1" x14ac:dyDescent="0.4">
      <c r="C32" s="15"/>
      <c r="D32" s="15"/>
      <c r="E32" s="15"/>
      <c r="G32" s="15"/>
      <c r="H32" s="15"/>
      <c r="I32" s="15"/>
      <c r="K32" s="15"/>
      <c r="L32" s="15"/>
      <c r="M32" s="15"/>
      <c r="O32" s="15"/>
      <c r="P32" s="15"/>
      <c r="Q32" s="15"/>
      <c r="S32" s="45"/>
      <c r="T32" s="45"/>
      <c r="U32" s="45"/>
      <c r="V32" s="45"/>
      <c r="W32" s="45"/>
      <c r="X32" s="45"/>
      <c r="Y32" s="45"/>
    </row>
    <row r="34" spans="2:25" ht="18.75" x14ac:dyDescent="0.4">
      <c r="B34" s="3" t="s">
        <v>210</v>
      </c>
    </row>
    <row r="35" spans="2:25" x14ac:dyDescent="0.4">
      <c r="C35" s="41" t="str">
        <f>IF(入力シート①!C6="","","過去"&amp;入力シート①!C6&amp;"年間…")</f>
        <v/>
      </c>
      <c r="D35" s="41"/>
      <c r="E35" s="41" t="str">
        <f ca="1">IFERROR(IF(蓄積!B1=0,"",IF(蓄積!B1&gt;=1000000000000,ROUND(蓄積!B1/1000000000000,1)&amp;"兆円",IF(蓄積!B1&gt;=100000000,ROUND(蓄積!B1/100000000,1)&amp;"億円",IF(蓄積!B1&gt;=10000,ROUND(蓄積!B1/10000,1)&amp;"万円",ROUND(蓄積!B1,1)&amp;"円")))),"")</f>
        <v/>
      </c>
      <c r="F35" s="41"/>
      <c r="G35" s="41"/>
      <c r="H35" s="41"/>
      <c r="I35" s="41"/>
      <c r="J35" s="41"/>
      <c r="K35" s="41"/>
      <c r="L35" s="41"/>
      <c r="M35" s="41"/>
      <c r="N35" s="41"/>
      <c r="O35" s="41" t="str">
        <f>IF(入力シート①!E6="","","今後"&amp;入力シート①!E6&amp;"年間…")</f>
        <v/>
      </c>
      <c r="P35" s="41"/>
      <c r="Q35" s="41" t="str">
        <f ca="1">IFERROR(IF(蓄積!D1=0,"",IF(蓄積!D1&gt;=1000000000000,ROUND(蓄積!D1/1000000000000,1)&amp;"兆円",IF(蓄積!D1&gt;=100000000,ROUND(蓄積!D1/100000000,1)&amp;"億円",IF(蓄積!D1&gt;=10000,ROUND(蓄積!D1/10000,1)&amp;"万円",ROUND(蓄積!D1,1)&amp;"円")))),"")</f>
        <v/>
      </c>
      <c r="R35" s="41"/>
      <c r="S35" s="41"/>
      <c r="T35" s="41"/>
      <c r="U35" s="41"/>
      <c r="V35" s="41"/>
      <c r="W35" s="41"/>
      <c r="X35" s="41"/>
      <c r="Y35" s="41"/>
    </row>
  </sheetData>
  <mergeCells count="19">
    <mergeCell ref="B5:D5"/>
    <mergeCell ref="E5:Y5"/>
    <mergeCell ref="W15:Y15"/>
    <mergeCell ref="B6:D6"/>
    <mergeCell ref="B7:D7"/>
    <mergeCell ref="E6:Y6"/>
    <mergeCell ref="B8:D8"/>
    <mergeCell ref="E8:P8"/>
    <mergeCell ref="Q8:Y8"/>
    <mergeCell ref="C15:E15"/>
    <mergeCell ref="G15:I15"/>
    <mergeCell ref="K15:M15"/>
    <mergeCell ref="O15:Q15"/>
    <mergeCell ref="N7:P7"/>
    <mergeCell ref="E7:M7"/>
    <mergeCell ref="Q7:Y7"/>
    <mergeCell ref="S15:U15"/>
    <mergeCell ref="X2:Y2"/>
    <mergeCell ref="U2:W2"/>
  </mergeCells>
  <phoneticPr fontId="1"/>
  <pageMargins left="0.7" right="0.7" top="0.75" bottom="0.75" header="0.3" footer="0.3"/>
  <pageSetup paperSize="9" scale="7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A757AF6A-A7F2-4452-9404-EF9E97A13476}">
            <xm:f>入力シート①!$C$10&lt;&gt;""</xm:f>
            <x14:dxf>
              <fill>
                <patternFill>
                  <bgColor rgb="FF00B0F0"/>
                </patternFill>
              </fill>
            </x14:dxf>
          </x14:cfRule>
          <xm:sqref>C14:E16</xm:sqref>
        </x14:conditionalFormatting>
        <x14:conditionalFormatting xmlns:xm="http://schemas.microsoft.com/office/excel/2006/main">
          <x14:cfRule type="expression" priority="22" id="{475E6532-FB7E-4B2C-A654-9507BA7F82B0}">
            <xm:f>入力シート①!$D$10&lt;&gt;""</xm:f>
            <x14:dxf>
              <fill>
                <patternFill>
                  <bgColor rgb="FF00B0F0"/>
                </patternFill>
              </fill>
            </x14:dxf>
          </x14:cfRule>
          <xm:sqref>G14:I16</xm:sqref>
        </x14:conditionalFormatting>
        <x14:conditionalFormatting xmlns:xm="http://schemas.microsoft.com/office/excel/2006/main">
          <x14:cfRule type="expression" priority="21" id="{5EF5D7CF-F5DC-49F4-9CCB-C545F5907EA5}">
            <xm:f>入力シート①!$E$10&lt;&gt;""</xm:f>
            <x14:dxf>
              <fill>
                <patternFill>
                  <bgColor rgb="FF00B0F0"/>
                </patternFill>
              </fill>
            </x14:dxf>
          </x14:cfRule>
          <xm:sqref>K14:M16</xm:sqref>
        </x14:conditionalFormatting>
        <x14:conditionalFormatting xmlns:xm="http://schemas.microsoft.com/office/excel/2006/main">
          <x14:cfRule type="expression" priority="20" id="{18C3DBCA-92BF-4909-91F1-95E34F40F7DC}">
            <xm:f>入力シート①!$C$11&lt;&gt;""</xm:f>
            <x14:dxf>
              <fill>
                <patternFill>
                  <bgColor rgb="FF00B0F0"/>
                </patternFill>
              </fill>
            </x14:dxf>
          </x14:cfRule>
          <xm:sqref>O14:Q16</xm:sqref>
        </x14:conditionalFormatting>
        <x14:conditionalFormatting xmlns:xm="http://schemas.microsoft.com/office/excel/2006/main">
          <x14:cfRule type="expression" priority="19" id="{9BD3006E-FF89-4852-91A1-F42D0280C61D}">
            <xm:f>入力シート①!$D$11&lt;&gt;""</xm:f>
            <x14:dxf>
              <fill>
                <patternFill>
                  <bgColor rgb="FF00B0F0"/>
                </patternFill>
              </fill>
            </x14:dxf>
          </x14:cfRule>
          <xm:sqref>S14:U16</xm:sqref>
        </x14:conditionalFormatting>
        <x14:conditionalFormatting xmlns:xm="http://schemas.microsoft.com/office/excel/2006/main">
          <x14:cfRule type="expression" priority="18" id="{7D6478DC-303F-4E73-A011-DC300E4C8AE7}">
            <xm:f>入力シート①!$E$11&lt;&gt;""</xm:f>
            <x14:dxf>
              <fill>
                <patternFill>
                  <bgColor rgb="FF00B0F0"/>
                </patternFill>
              </fill>
            </x14:dxf>
          </x14:cfRule>
          <xm:sqref>W14:Y16</xm:sqref>
        </x14:conditionalFormatting>
        <x14:conditionalFormatting xmlns:xm="http://schemas.microsoft.com/office/excel/2006/main">
          <x14:cfRule type="expression" priority="17" id="{0BF44385-3944-4F2E-9D0C-777B6D53806D}">
            <xm:f>OR(経済価値集計!$E$3&lt;&gt;0,経済価値集計!$E$4&lt;&gt;0,経済価値集計!$E$5&lt;&gt;0,経済価値集計!$E$6&lt;&gt;0)</xm:f>
            <x14:dxf>
              <fill>
                <patternFill>
                  <bgColor rgb="FF00B050"/>
                </patternFill>
              </fill>
            </x14:dxf>
          </x14:cfRule>
          <xm:sqref>C20:E22</xm:sqref>
        </x14:conditionalFormatting>
        <x14:conditionalFormatting xmlns:xm="http://schemas.microsoft.com/office/excel/2006/main">
          <x14:cfRule type="expression" priority="16" id="{E43EB43B-9078-435A-B6CE-3AD1ED95C1BC}">
            <xm:f>OR(経済価値集計!$E$7&lt;&gt;0,経済価値集計!$E$8&lt;&gt;0,経済価値集計!$E$9&lt;&gt;0,経済価値集計!$E$10&lt;&gt;0)</xm:f>
            <x14:dxf>
              <fill>
                <patternFill>
                  <bgColor rgb="FF00B050"/>
                </patternFill>
              </fill>
            </x14:dxf>
          </x14:cfRule>
          <xm:sqref>G20:I22</xm:sqref>
        </x14:conditionalFormatting>
        <x14:conditionalFormatting xmlns:xm="http://schemas.microsoft.com/office/excel/2006/main">
          <x14:cfRule type="expression" priority="15" id="{61E3B6A4-0094-4113-B586-24ACA7DA2F87}">
            <xm:f>OR(経済価値集計!$E$11&lt;&gt;0,経済価値集計!$E$12&lt;&gt;0)</xm:f>
            <x14:dxf>
              <fill>
                <patternFill>
                  <bgColor rgb="FF00B050"/>
                </patternFill>
              </fill>
            </x14:dxf>
          </x14:cfRule>
          <xm:sqref>K20:M22</xm:sqref>
        </x14:conditionalFormatting>
        <x14:conditionalFormatting xmlns:xm="http://schemas.microsoft.com/office/excel/2006/main">
          <x14:cfRule type="expression" priority="14" id="{2E3669FB-E69F-4540-A502-7D780F98028B}">
            <xm:f>OR(経済価値集計!$E$13&lt;&gt;0,経済価値集計!$E$14&lt;&gt;0)</xm:f>
            <x14:dxf>
              <fill>
                <patternFill>
                  <bgColor rgb="FF00B050"/>
                </patternFill>
              </fill>
            </x14:dxf>
          </x14:cfRule>
          <xm:sqref>O20:Q22</xm:sqref>
        </x14:conditionalFormatting>
        <x14:conditionalFormatting xmlns:xm="http://schemas.microsoft.com/office/excel/2006/main">
          <x14:cfRule type="expression" priority="13" id="{8A6603F1-4090-4DC8-83F5-EEA17DEBF924}">
            <xm:f>OR(経済価値集計!$E$15&lt;&gt;0,経済価値集計!$E$16&lt;&gt;0)</xm:f>
            <x14:dxf>
              <fill>
                <patternFill>
                  <bgColor rgb="FF00B050"/>
                </patternFill>
              </fill>
            </x14:dxf>
          </x14:cfRule>
          <xm:sqref>S20:U22</xm:sqref>
        </x14:conditionalFormatting>
        <x14:conditionalFormatting xmlns:xm="http://schemas.microsoft.com/office/excel/2006/main">
          <x14:cfRule type="expression" priority="12" id="{74753638-1E97-4BDB-B2F1-EDFE7B71F884}">
            <xm:f>経済価値集計!$E$17&lt;&gt;0</xm:f>
            <x14:dxf>
              <fill>
                <patternFill>
                  <bgColor rgb="FF00B050"/>
                </patternFill>
              </fill>
            </x14:dxf>
          </x14:cfRule>
          <xm:sqref>W20:Y22</xm:sqref>
        </x14:conditionalFormatting>
        <x14:conditionalFormatting xmlns:xm="http://schemas.microsoft.com/office/excel/2006/main">
          <x14:cfRule type="expression" priority="11" id="{84F649AE-986A-4BAB-97D1-FE1F0BB71CE2}">
            <xm:f>OR(経済価値集計!$E$18&lt;&gt;0,経済価値集計!$E$19&lt;&gt;0)</xm:f>
            <x14:dxf>
              <fill>
                <patternFill>
                  <bgColor rgb="FF00B050"/>
                </patternFill>
              </fill>
            </x14:dxf>
          </x14:cfRule>
          <xm:sqref>C24:E26</xm:sqref>
        </x14:conditionalFormatting>
        <x14:conditionalFormatting xmlns:xm="http://schemas.microsoft.com/office/excel/2006/main">
          <x14:cfRule type="expression" priority="10" id="{0E1C61A0-4A0A-4958-86E5-19ABDD6703CA}">
            <xm:f>OR(経済価値集計!$E$20&lt;&gt;0,経済価値集計!$E$21&lt;&gt;0)</xm:f>
            <x14:dxf>
              <fill>
                <patternFill>
                  <bgColor rgb="FF00B050"/>
                </patternFill>
              </fill>
            </x14:dxf>
          </x14:cfRule>
          <xm:sqref>G24:I26</xm:sqref>
        </x14:conditionalFormatting>
        <x14:conditionalFormatting xmlns:xm="http://schemas.microsoft.com/office/excel/2006/main">
          <x14:cfRule type="expression" priority="9" id="{3286A2F7-1700-4C65-A81D-4C710C6DAEBF}">
            <xm:f>OR(経済価値集計!$E$22&lt;&gt;0,経済価値集計!$E$23&lt;&gt;0)</xm:f>
            <x14:dxf>
              <fill>
                <patternFill>
                  <bgColor rgb="FF00B050"/>
                </patternFill>
              </fill>
            </x14:dxf>
          </x14:cfRule>
          <xm:sqref>K24:M26</xm:sqref>
        </x14:conditionalFormatting>
        <x14:conditionalFormatting xmlns:xm="http://schemas.microsoft.com/office/excel/2006/main">
          <x14:cfRule type="expression" priority="8" id="{942EDFBF-4794-4D19-B966-87B1D8DA0B1B}">
            <xm:f>OR(経済価値集計!$E$24&lt;&gt;0,経済価値集計!$E$25&lt;&gt;0)</xm:f>
            <x14:dxf>
              <fill>
                <patternFill>
                  <bgColor rgb="FF00B050"/>
                </patternFill>
              </fill>
            </x14:dxf>
          </x14:cfRule>
          <xm:sqref>O24:Q26</xm:sqref>
        </x14:conditionalFormatting>
        <x14:conditionalFormatting xmlns:xm="http://schemas.microsoft.com/office/excel/2006/main">
          <x14:cfRule type="expression" priority="7" id="{CBB11744-1D0D-47C3-B0E0-645FD5CD1BAB}">
            <xm:f>OR(経済価値集計!$E$26&lt;&gt;0,,経済価値集計!$E$27&lt;&gt;0)</xm:f>
            <x14:dxf>
              <fill>
                <patternFill>
                  <bgColor rgb="FF00B050"/>
                </patternFill>
              </fill>
            </x14:dxf>
          </x14:cfRule>
          <xm:sqref>S24:U26</xm:sqref>
        </x14:conditionalFormatting>
        <x14:conditionalFormatting xmlns:xm="http://schemas.microsoft.com/office/excel/2006/main">
          <x14:cfRule type="expression" priority="2" id="{9FE2D003-3001-40F6-A600-BD320DB42804}">
            <xm:f>OR(経済価値集計!$E$36&lt;&gt;0,経済価値集計!$E$37&lt;&gt;0)</xm:f>
            <x14:dxf>
              <fill>
                <patternFill>
                  <bgColor rgb="FF7030A0"/>
                </patternFill>
              </fill>
            </x14:dxf>
          </x14:cfRule>
          <xm:sqref>O30:Q32</xm:sqref>
        </x14:conditionalFormatting>
        <x14:conditionalFormatting xmlns:xm="http://schemas.microsoft.com/office/excel/2006/main">
          <x14:cfRule type="expression" priority="71" id="{157CAB58-AF62-43CC-95BA-D905A2271B32}">
            <xm:f>経済価値集計!#REF!&lt;&gt;0</xm:f>
            <x14:dxf>
              <fill>
                <patternFill>
                  <bgColor theme="5"/>
                </patternFill>
              </fill>
            </x14:dxf>
          </x14:cfRule>
          <xm:sqref>S30:U32</xm:sqref>
        </x14:conditionalFormatting>
        <x14:conditionalFormatting xmlns:xm="http://schemas.microsoft.com/office/excel/2006/main">
          <x14:cfRule type="expression" priority="72" id="{75FD488C-50B4-4A9E-AC1E-4B7804248CE6}">
            <xm:f>OR(経済価値集計!$E$28&lt;&gt;0,経済価値集計!$E$29&lt;&gt;0,経済価値集計!$E$30&lt;&gt;0)</xm:f>
            <x14:dxf>
              <fill>
                <patternFill>
                  <bgColor rgb="FF00B050"/>
                </patternFill>
              </fill>
            </x14:dxf>
          </x14:cfRule>
          <xm:sqref>W24:Y26</xm:sqref>
        </x14:conditionalFormatting>
        <x14:conditionalFormatting xmlns:xm="http://schemas.microsoft.com/office/excel/2006/main">
          <x14:cfRule type="expression" priority="73" id="{DF923CAA-A92D-49E7-9ACB-5C813500684B}">
            <xm:f>経済価値集計!$E$31&lt;&gt;0</xm:f>
            <x14:dxf>
              <fill>
                <patternFill>
                  <bgColor rgb="FF7030A0"/>
                </patternFill>
              </fill>
            </x14:dxf>
          </x14:cfRule>
          <xm:sqref>C30:E32</xm:sqref>
        </x14:conditionalFormatting>
        <x14:conditionalFormatting xmlns:xm="http://schemas.microsoft.com/office/excel/2006/main">
          <x14:cfRule type="expression" priority="74" id="{0DA77013-020B-4590-845D-482C2C1DA047}">
            <xm:f>OR(経済価値集計!$E$32&lt;&gt;0,経済価値集計!$E$33&lt;&gt;0)</xm:f>
            <x14:dxf>
              <fill>
                <patternFill>
                  <bgColor rgb="FF7030A0"/>
                </patternFill>
              </fill>
            </x14:dxf>
          </x14:cfRule>
          <xm:sqref>G30:I32</xm:sqref>
        </x14:conditionalFormatting>
        <x14:conditionalFormatting xmlns:xm="http://schemas.microsoft.com/office/excel/2006/main">
          <x14:cfRule type="expression" priority="75" id="{B0358E1E-8F5E-4AD3-BC00-B3BF44332AB3}">
            <xm:f>OR(経済価値集計!$E$34&lt;&gt;0,経済価値集計!$E$35&lt;&gt;0)</xm:f>
            <x14:dxf>
              <fill>
                <patternFill>
                  <bgColor rgb="FF7030A0"/>
                </patternFill>
              </fill>
            </x14:dxf>
          </x14:cfRule>
          <xm:sqref>K30:M32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workbookViewId="0">
      <selection activeCell="E31" sqref="E31"/>
    </sheetView>
  </sheetViews>
  <sheetFormatPr defaultRowHeight="18.75" x14ac:dyDescent="0.4"/>
  <cols>
    <col min="1" max="1" width="25.5" bestFit="1" customWidth="1"/>
    <col min="2" max="2" width="19.25" bestFit="1" customWidth="1"/>
    <col min="3" max="3" width="21.375" bestFit="1" customWidth="1"/>
    <col min="4" max="4" width="21.375" customWidth="1"/>
    <col min="5" max="5" width="9.375" bestFit="1" customWidth="1"/>
    <col min="7" max="7" width="21.375" bestFit="1" customWidth="1"/>
  </cols>
  <sheetData>
    <row r="2" spans="1:8" x14ac:dyDescent="0.4">
      <c r="A2" t="s">
        <v>19</v>
      </c>
      <c r="B2" t="s">
        <v>0</v>
      </c>
      <c r="C2" t="s">
        <v>109</v>
      </c>
      <c r="D2" t="s">
        <v>169</v>
      </c>
      <c r="E2" t="s">
        <v>113</v>
      </c>
      <c r="H2" t="s">
        <v>172</v>
      </c>
    </row>
    <row r="3" spans="1:8" x14ac:dyDescent="0.4">
      <c r="A3" t="s">
        <v>98</v>
      </c>
      <c r="B3" t="s">
        <v>10</v>
      </c>
      <c r="C3" t="s">
        <v>136</v>
      </c>
      <c r="D3" t="s">
        <v>168</v>
      </c>
      <c r="E3" s="2">
        <f>SUMIF('入力シート②（森林）'!D$6:D$10,C3,'入力シート②（森林）'!N$6:N$10)+SUMIF('入力シート②（草地）'!D$6:D$10,C3,'入力シート②（草地）'!N$6:N$10)+SUMIF('入力シート②（水田）'!D$6:D$10,C3,'入力シート②（水田）'!N$6:N$10)+SUMIF('入力シート②（畑地）'!D$6:D$10,C3,'入力シート②（畑地）'!N$6:N$10)+SUMIF('入力シート②（干潟）'!D$6:D$10,C3,'入力シート②（干潟）'!N$6:N$10)</f>
        <v>0</v>
      </c>
      <c r="G3" t="s">
        <v>17</v>
      </c>
      <c r="H3" s="2">
        <f>SUMIF(D$3:D$30,G3,E$3:E$30)</f>
        <v>0</v>
      </c>
    </row>
    <row r="4" spans="1:8" x14ac:dyDescent="0.4">
      <c r="C4" t="s">
        <v>37</v>
      </c>
      <c r="D4" t="s">
        <v>170</v>
      </c>
      <c r="E4" s="2">
        <f>SUMIF('入力シート②（森林）'!D$6:D$10,C4,'入力シート②（森林）'!N$6:N$10)+SUMIF('入力シート②（草地）'!D$6:D$10,C4,'入力シート②（草地）'!N$6:N$10)+SUMIF('入力シート②（水田）'!D$6:D$10,C4,'入力シート②（水田）'!N$6:N$10)+SUMIF('入力シート②（畑地）'!D$6:D$10,C4,'入力シート②（畑地）'!N$6:N$10)+SUMIF('入力シート②（干潟）'!D$6:D$10,C4,'入力シート②（干潟）'!N$6:N$10)</f>
        <v>0</v>
      </c>
      <c r="G4" t="s">
        <v>37</v>
      </c>
      <c r="H4" s="2">
        <f t="shared" ref="H4:H7" si="0">SUMIF(D$3:D$30,G4,E$3:E$30)</f>
        <v>0</v>
      </c>
    </row>
    <row r="5" spans="1:8" x14ac:dyDescent="0.4">
      <c r="C5" t="s">
        <v>18</v>
      </c>
      <c r="D5" t="s">
        <v>171</v>
      </c>
      <c r="E5" s="2">
        <f>SUMIF('入力シート②（森林）'!D$6:D$10,C5,'入力シート②（森林）'!N$6:N$10)+SUMIF('入力シート②（草地）'!D$6:D$10,C5,'入力シート②（草地）'!N$6:N$10)+SUMIF('入力シート②（水田）'!D$6:D$10,C5,'入力シート②（水田）'!N$6:N$10)+SUMIF('入力シート②（畑地）'!D$6:D$10,C5,'入力シート②（畑地）'!N$6:N$10)+SUMIF('入力シート②（干潟）'!D$6:D$10,C5,'入力シート②（干潟）'!N$6:N$10)</f>
        <v>0</v>
      </c>
      <c r="G5" t="s">
        <v>158</v>
      </c>
      <c r="H5" s="2">
        <f t="shared" si="0"/>
        <v>0</v>
      </c>
    </row>
    <row r="6" spans="1:8" x14ac:dyDescent="0.4">
      <c r="C6" t="s">
        <v>137</v>
      </c>
      <c r="D6" t="s">
        <v>167</v>
      </c>
      <c r="E6" s="2">
        <f>SUMIF('入力シート②（森林）'!D$6:D$10,C6,'入力シート②（森林）'!N$6:N$10)+SUMIF('入力シート②（草地）'!D$6:D$10,C6,'入力シート②（草地）'!N$6:N$10)+SUMIF('入力シート②（水田）'!D$6:D$10,C6,'入力シート②（水田）'!N$6:N$10)+SUMIF('入力シート②（畑地）'!D$6:D$10,C6,'入力シート②（畑地）'!N$6:N$10)+SUMIF('入力シート②（干潟）'!D$6:D$10,C6,'入力シート②（干潟）'!N$6:N$10)</f>
        <v>0</v>
      </c>
      <c r="G6" t="s">
        <v>18</v>
      </c>
      <c r="H6" s="2">
        <f t="shared" si="0"/>
        <v>0</v>
      </c>
    </row>
    <row r="7" spans="1:8" x14ac:dyDescent="0.4">
      <c r="B7" t="s">
        <v>11</v>
      </c>
      <c r="C7" t="s">
        <v>136</v>
      </c>
      <c r="D7" t="s">
        <v>168</v>
      </c>
      <c r="E7" s="2">
        <f>SUMIF('入力シート②（森林）'!D$11:D$15,C7,'入力シート②（森林）'!N$11:N$15)</f>
        <v>0</v>
      </c>
      <c r="G7" t="s">
        <v>167</v>
      </c>
      <c r="H7" s="2">
        <f t="shared" si="0"/>
        <v>0</v>
      </c>
    </row>
    <row r="8" spans="1:8" x14ac:dyDescent="0.4">
      <c r="C8" t="s">
        <v>37</v>
      </c>
      <c r="D8" t="s">
        <v>170</v>
      </c>
      <c r="E8" s="2">
        <f>SUMIF('入力シート②（森林）'!D$11:D$15,C8,'入力シート②（森林）'!N$11:N$15)</f>
        <v>0</v>
      </c>
    </row>
    <row r="9" spans="1:8" x14ac:dyDescent="0.4">
      <c r="C9" t="s">
        <v>18</v>
      </c>
      <c r="D9" t="s">
        <v>171</v>
      </c>
      <c r="E9" s="2">
        <f>SUMIF('入力シート②（森林）'!D$11:D$15,C9,'入力シート②（森林）'!N$11:N$15)</f>
        <v>0</v>
      </c>
    </row>
    <row r="10" spans="1:8" x14ac:dyDescent="0.4">
      <c r="C10" t="s">
        <v>137</v>
      </c>
      <c r="D10" t="s">
        <v>167</v>
      </c>
      <c r="E10" s="2">
        <f>SUMIF('入力シート②（森林）'!D$11:D$15,C10,'入力シート②（森林）'!N$11:N$15)</f>
        <v>0</v>
      </c>
    </row>
    <row r="11" spans="1:8" x14ac:dyDescent="0.4">
      <c r="B11" t="s">
        <v>20</v>
      </c>
      <c r="C11" t="s">
        <v>37</v>
      </c>
      <c r="D11" t="s">
        <v>37</v>
      </c>
      <c r="E11" s="2">
        <f>SUMIF('入力シート②（森林）'!D$16,C11,'入力シート②（森林）'!N$16)+SUMIF('入力シート②（水田）'!D$11,C11,'入力シート②（水田）'!N$11)</f>
        <v>0</v>
      </c>
    </row>
    <row r="12" spans="1:8" x14ac:dyDescent="0.4">
      <c r="C12" t="s">
        <v>158</v>
      </c>
      <c r="D12" t="s">
        <v>158</v>
      </c>
      <c r="E12" s="2">
        <f>SUMIF('入力シート②（森林）'!D$16,C12,'入力シート②（森林）'!N$16)+SUMIF('入力シート②（水田）'!D$11,C12,'入力シート②（水田）'!N$11)</f>
        <v>0</v>
      </c>
    </row>
    <row r="13" spans="1:8" x14ac:dyDescent="0.4">
      <c r="B13" t="s">
        <v>21</v>
      </c>
      <c r="C13" t="s">
        <v>37</v>
      </c>
      <c r="D13" t="s">
        <v>37</v>
      </c>
      <c r="E13" s="2">
        <f>SUMIF('入力シート②（森林）'!D$17,C13,'入力シート②（森林）'!N$17)+SUMIF('入力シート②（水田）'!D$12,C13,'入力シート②（水田）'!N$12)</f>
        <v>0</v>
      </c>
    </row>
    <row r="14" spans="1:8" x14ac:dyDescent="0.4">
      <c r="C14" t="s">
        <v>158</v>
      </c>
      <c r="D14" t="s">
        <v>158</v>
      </c>
      <c r="E14" s="2">
        <f>SUMIF('入力シート②（森林）'!D$17,C14,'入力シート②（森林）'!N$17)+SUMIF('入力シート②（水田）'!D$12,C14,'入力シート②（水田）'!N$12)</f>
        <v>0</v>
      </c>
    </row>
    <row r="15" spans="1:8" x14ac:dyDescent="0.4">
      <c r="B15" t="s">
        <v>12</v>
      </c>
      <c r="C15" t="s">
        <v>37</v>
      </c>
      <c r="D15" t="s">
        <v>37</v>
      </c>
      <c r="E15" s="2">
        <f>SUMIF('入力シート②（森林）'!D$18:D$21,C15,'入力シート②（森林）'!N$18:N$21)+SUMIF('入力シート②（水田）'!D$13,C15,'入力シート②（水田）'!N$13)+SUMIF('入力シート②（畑地）'!D$11,C15,'入力シート②（畑地）'!N$11)</f>
        <v>0</v>
      </c>
    </row>
    <row r="16" spans="1:8" x14ac:dyDescent="0.4">
      <c r="C16" t="s">
        <v>158</v>
      </c>
      <c r="D16" t="s">
        <v>158</v>
      </c>
      <c r="E16" s="2">
        <f>SUMIF('入力シート②（森林）'!D$18:D$21,C16,'入力シート②（森林）'!N$18:N$21)+SUMIF('入力シート②（水田）'!D$13,C16,'入力シート②（水田）'!N$13)+SUMIF('入力シート②（畑地）'!D$11,C16,'入力シート②（畑地）'!N$11)</f>
        <v>0</v>
      </c>
    </row>
    <row r="17" spans="1:8" x14ac:dyDescent="0.4">
      <c r="B17" t="s">
        <v>13</v>
      </c>
      <c r="C17" t="s">
        <v>122</v>
      </c>
      <c r="D17" t="s">
        <v>17</v>
      </c>
      <c r="E17" s="2">
        <f>SUM('入力シート②（森林）'!N22:N23,'入力シート②（湿原）'!O6:O11)</f>
        <v>0</v>
      </c>
    </row>
    <row r="18" spans="1:8" x14ac:dyDescent="0.4">
      <c r="B18" t="s">
        <v>110</v>
      </c>
      <c r="C18" t="s">
        <v>37</v>
      </c>
      <c r="D18" t="s">
        <v>37</v>
      </c>
      <c r="E18" s="2">
        <f>SUMIF('入力シート②（森林）'!D$24,C18,'入力シート②（森林）'!N$24)+SUMIF('入力シート②（水田）'!D$14,C18,'入力シート②（水田）'!N$14)</f>
        <v>0</v>
      </c>
    </row>
    <row r="19" spans="1:8" x14ac:dyDescent="0.4">
      <c r="C19" t="s">
        <v>158</v>
      </c>
      <c r="D19" t="s">
        <v>158</v>
      </c>
      <c r="E19" s="2">
        <f>SUMIF('入力シート②（森林）'!D$24,C19,'入力シート②（森林）'!N$24)+SUMIF('入力シート②（水田）'!D$14,C19,'入力シート②（水田）'!N$14)</f>
        <v>0</v>
      </c>
    </row>
    <row r="20" spans="1:8" x14ac:dyDescent="0.4">
      <c r="B20" t="s">
        <v>14</v>
      </c>
      <c r="C20" t="s">
        <v>37</v>
      </c>
      <c r="D20" t="s">
        <v>37</v>
      </c>
      <c r="E20" s="2">
        <f>SUMIF('入力シート②（森林）'!D$25,C20,'入力シート②（森林）'!N$25)+SUMIF('入力シート②（水田）'!D$15,C20,'入力シート②（水田）'!N$15)+SUMIF('入力シート②（干潟）'!D$11,C20,'入力シート②（干潟）'!N$11)+SUMIF('入力シート②（湿原）'!E$12,C20,'入力シート②（湿原）'!O$12)</f>
        <v>0</v>
      </c>
    </row>
    <row r="21" spans="1:8" x14ac:dyDescent="0.4">
      <c r="C21" t="s">
        <v>158</v>
      </c>
      <c r="D21" t="s">
        <v>158</v>
      </c>
      <c r="E21" s="2">
        <f>SUMIF('入力シート②（森林）'!D$25,C21,'入力シート②（森林）'!N$25)+SUMIF('入力シート②（水田）'!D$15,C21,'入力シート②（水田）'!N$15)+SUMIF('入力シート②（干潟）'!D$11,C21,'入力シート②（干潟）'!N$11)+SUMIF('入力シート②（湿原）'!E$12,C21,'入力シート②（湿原）'!O$12)</f>
        <v>0</v>
      </c>
    </row>
    <row r="22" spans="1:8" x14ac:dyDescent="0.4">
      <c r="B22" t="s">
        <v>106</v>
      </c>
      <c r="C22" t="s">
        <v>37</v>
      </c>
      <c r="D22" t="s">
        <v>37</v>
      </c>
      <c r="E22" s="2">
        <f>SUMIF('入力シート②（湿原）'!E$13,C22,'入力シート②（湿原）'!O$13)</f>
        <v>0</v>
      </c>
    </row>
    <row r="23" spans="1:8" x14ac:dyDescent="0.4">
      <c r="C23" t="s">
        <v>158</v>
      </c>
      <c r="D23" t="s">
        <v>158</v>
      </c>
      <c r="E23" s="2">
        <f>SUMIF('入力シート②（湿原）'!E$13,C23,'入力シート②（湿原）'!O$13)</f>
        <v>0</v>
      </c>
    </row>
    <row r="24" spans="1:8" x14ac:dyDescent="0.4">
      <c r="B24" t="s">
        <v>15</v>
      </c>
      <c r="C24" t="s">
        <v>37</v>
      </c>
      <c r="D24" t="s">
        <v>37</v>
      </c>
      <c r="E24" s="2">
        <f>SUMIF('入力シート②（森林）'!D$26,C24,'入力シート②（森林）'!N$26)+SUMIF('入力シート②（水田）'!D$16,C24,'入力シート②（水田）'!N$16)+SUMIF('入力シート②（畑地）'!D$12,C24,'入力シート②（畑地）'!N$12)</f>
        <v>0</v>
      </c>
    </row>
    <row r="25" spans="1:8" x14ac:dyDescent="0.4">
      <c r="C25" t="s">
        <v>158</v>
      </c>
      <c r="D25" t="s">
        <v>158</v>
      </c>
      <c r="E25" s="2">
        <f>SUMIF('入力シート②（森林）'!D$26,C25,'入力シート②（森林）'!N$26)+SUMIF('入力シート②（水田）'!D$16,C25,'入力シート②（水田）'!N$16)+SUMIF('入力シート②（畑地）'!D$12,C25,'入力シート②（畑地）'!N$12)</f>
        <v>0</v>
      </c>
    </row>
    <row r="26" spans="1:8" x14ac:dyDescent="0.4">
      <c r="B26" t="s">
        <v>22</v>
      </c>
      <c r="C26" t="s">
        <v>37</v>
      </c>
      <c r="D26" t="s">
        <v>37</v>
      </c>
      <c r="E26" s="2">
        <f>SUMIF('入力シート②（森林）'!D$27,C26,'入力シート②（森林）'!N$27)+SUMIF('入力シート②（水田）'!D$17,C26,'入力シート②（水田）'!N$17)+SUMIF('入力シート②（畑地）'!D$13,C26,'入力シート②（畑地）'!N$13)</f>
        <v>0</v>
      </c>
    </row>
    <row r="27" spans="1:8" x14ac:dyDescent="0.4">
      <c r="C27" t="s">
        <v>158</v>
      </c>
      <c r="D27" t="s">
        <v>158</v>
      </c>
      <c r="E27" s="2">
        <f>SUMIF('入力シート②（森林）'!D$27,C27,'入力シート②（森林）'!N$27)+SUMIF('入力シート②（水田）'!D$17,C27,'入力シート②（水田）'!N$17)+SUMIF('入力シート②（畑地）'!D$13,C27,'入力シート②（畑地）'!N$13)</f>
        <v>0</v>
      </c>
    </row>
    <row r="28" spans="1:8" x14ac:dyDescent="0.4">
      <c r="B28" t="s">
        <v>163</v>
      </c>
      <c r="C28" t="s">
        <v>18</v>
      </c>
      <c r="D28" t="s">
        <v>18</v>
      </c>
      <c r="E28" s="2">
        <f>SUMIF('入力シート②（森林）'!D$28,C28,'入力シート②（森林）'!N$28)+SUMIF('入力シート②（干潟）'!D$12,C28,'入力シート②（干潟）'!N$12)+SUMIF('入力シート②（湿原）'!E$14:E$15,C28,'入力シート②（湿原）'!O$14:O$15)</f>
        <v>0</v>
      </c>
    </row>
    <row r="29" spans="1:8" x14ac:dyDescent="0.4">
      <c r="C29" t="s">
        <v>164</v>
      </c>
      <c r="D29" t="s">
        <v>167</v>
      </c>
      <c r="E29" s="2">
        <f>SUMIF('入力シート②（森林）'!D$28,C29,'入力シート②（森林）'!N$28)+SUMIF('入力シート②（干潟）'!D$12,C29,'入力シート②（干潟）'!N$12)+SUMIF('入力シート②（湿原）'!E$14:E$15,C29,'入力シート②（湿原）'!O$14:O$15)</f>
        <v>0</v>
      </c>
    </row>
    <row r="30" spans="1:8" x14ac:dyDescent="0.4">
      <c r="C30" t="s">
        <v>165</v>
      </c>
      <c r="D30" t="s">
        <v>168</v>
      </c>
      <c r="E30" s="2">
        <f>SUMIF('入力シート②（森林）'!D$28,C30,'入力シート②（森林）'!N$28)+SUMIF('入力シート②（干潟）'!D$12,C30,'入力シート②（干潟）'!N$12)+SUMIF('入力シート②（湿原）'!E$14:E$15,C30,'入力シート②（湿原）'!O$14:O$15)</f>
        <v>0</v>
      </c>
    </row>
    <row r="31" spans="1:8" x14ac:dyDescent="0.4">
      <c r="A31" t="s">
        <v>159</v>
      </c>
      <c r="B31" t="s">
        <v>23</v>
      </c>
      <c r="C31" t="s">
        <v>122</v>
      </c>
      <c r="D31" t="s">
        <v>17</v>
      </c>
      <c r="E31" s="2">
        <f>SUM('入力シート②（森林）'!N29:N31,'入力シート②（草地）'!N11,'入力シート②（干潟）'!N13,'入力シート②（湿原）'!O16)</f>
        <v>0</v>
      </c>
    </row>
    <row r="32" spans="1:8" x14ac:dyDescent="0.4">
      <c r="B32" t="s">
        <v>36</v>
      </c>
      <c r="C32" t="s">
        <v>18</v>
      </c>
      <c r="D32" t="s">
        <v>18</v>
      </c>
      <c r="E32" s="2">
        <f>SUM('入力シート②（森林）'!N32,'入力シート②（草地）'!N12,'入力シート②（水田）'!N18,'入力シート②（畑地）'!N14,'入力シート②（干潟）'!N14,'入力シート②（湿原）'!O17)</f>
        <v>0</v>
      </c>
      <c r="G32" t="s">
        <v>17</v>
      </c>
      <c r="H32" s="2">
        <f>SUMIF(D$31:D$38,G32,E$31:E$38)</f>
        <v>0</v>
      </c>
    </row>
    <row r="33" spans="2:8" x14ac:dyDescent="0.4">
      <c r="C33" t="s">
        <v>166</v>
      </c>
      <c r="D33" t="s">
        <v>167</v>
      </c>
      <c r="E33" s="2">
        <f>SUM('入力シート②（森林）'!N33,'入力シート②（草地）'!N13,'入力シート②（水田）'!N19,'入力シート②（畑地）'!N15,'入力シート②（干潟）'!N15,'入力シート②（湿原）'!O18)</f>
        <v>0</v>
      </c>
      <c r="G33" t="s">
        <v>167</v>
      </c>
      <c r="H33" s="2">
        <f t="shared" ref="H33:H34" si="1">SUMIF(D$31:D$38,G33,E$31:E$38)</f>
        <v>0</v>
      </c>
    </row>
    <row r="34" spans="2:8" x14ac:dyDescent="0.4">
      <c r="B34" t="s">
        <v>174</v>
      </c>
      <c r="C34" t="s">
        <v>18</v>
      </c>
      <c r="D34" t="s">
        <v>18</v>
      </c>
      <c r="E34" s="2">
        <f>SUM('入力シート②（森林）'!N34,'入力シート②（草地）'!N14,'入力シート②（水田）'!N20,'入力シート②（畑地）'!N16,'入力シート②（干潟）'!N16,'入力シート②（湿原）'!O19)</f>
        <v>0</v>
      </c>
      <c r="G34" t="s">
        <v>171</v>
      </c>
      <c r="H34" s="2">
        <f t="shared" si="1"/>
        <v>0</v>
      </c>
    </row>
    <row r="35" spans="2:8" x14ac:dyDescent="0.4">
      <c r="C35" t="s">
        <v>166</v>
      </c>
      <c r="D35" t="s">
        <v>167</v>
      </c>
      <c r="E35" s="2">
        <f>SUM('入力シート②（森林）'!N35,'入力シート②（草地）'!N15,'入力シート②（水田）'!N21,'入力シート②（畑地）'!N17,'入力シート②（干潟）'!N17,'入力シート②（湿原）'!O20)</f>
        <v>0</v>
      </c>
    </row>
    <row r="36" spans="2:8" x14ac:dyDescent="0.4">
      <c r="B36" t="s">
        <v>111</v>
      </c>
      <c r="C36" t="s">
        <v>18</v>
      </c>
      <c r="D36" t="s">
        <v>18</v>
      </c>
      <c r="E36" s="2">
        <f>SUM('入力シート②（森林）'!N36,'入力シート②（草地）'!N16,'入力シート②（水田）'!N22,'入力シート②（畑地）'!N18,'入力シート②（干潟）'!N18,'入力シート②（湿原）'!O21)</f>
        <v>0</v>
      </c>
    </row>
    <row r="37" spans="2:8" x14ac:dyDescent="0.4">
      <c r="C37" t="s">
        <v>166</v>
      </c>
      <c r="D37" t="s">
        <v>167</v>
      </c>
      <c r="E37" s="2">
        <f>SUM('入力シート②（森林）'!N37,'入力シート②（草地）'!N17,'入力シート②（水田）'!N23,'入力シート②（畑地）'!N19,'入力シート②（干潟）'!N19,'入力シート②（湿原）'!O22)</f>
        <v>0</v>
      </c>
    </row>
    <row r="38" spans="2:8" x14ac:dyDescent="0.4">
      <c r="B38" t="s">
        <v>175</v>
      </c>
      <c r="E38" s="2">
        <f>SUM(E3:E37)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入力シート①</vt:lpstr>
      <vt:lpstr>入力シート②（森林）</vt:lpstr>
      <vt:lpstr>入力シート②（草地）</vt:lpstr>
      <vt:lpstr>入力シート②（水田）</vt:lpstr>
      <vt:lpstr>入力シート②（畑地）</vt:lpstr>
      <vt:lpstr>入力シート②（干潟）</vt:lpstr>
      <vt:lpstr>入力シート②（湿原）</vt:lpstr>
      <vt:lpstr>アウトプット</vt:lpstr>
      <vt:lpstr>経済価値集計</vt:lpstr>
      <vt:lpstr>蓄積</vt:lpstr>
      <vt:lpstr>緑地タイプ</vt:lpstr>
      <vt:lpstr>アウトプット!Print_Area</vt:lpstr>
      <vt:lpstr>'入力シート②（干潟）'!Print_Area</vt:lpstr>
      <vt:lpstr>'入力シート②（湿原）'!Print_Area</vt:lpstr>
      <vt:lpstr>'入力シート②（森林）'!Print_Area</vt:lpstr>
      <vt:lpstr>'入力シート②（水田）'!Print_Area</vt:lpstr>
      <vt:lpstr>'入力シート②（草地）'!Print_Area</vt:lpstr>
      <vt:lpstr>'入力シート②（畑地）'!Print_Area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才木 祥史</dc:creator>
  <cp:lastModifiedBy>ｓｈｉｚｅｎ－ｋｅｉｋａｋｕ （業務用ＩＤ）</cp:lastModifiedBy>
  <cp:lastPrinted>2018-02-28T01:54:48Z</cp:lastPrinted>
  <dcterms:created xsi:type="dcterms:W3CDTF">2017-09-03T06:28:55Z</dcterms:created>
  <dcterms:modified xsi:type="dcterms:W3CDTF">2019-03-31T08:36:31Z</dcterms:modified>
</cp:coreProperties>
</file>